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30" firstSheet="1" activeTab="1"/>
  </bookViews>
  <sheets>
    <sheet name="AVANCE F Y F DOLARES" sheetId="1" r:id="rId1"/>
    <sheet name="AVANCE F Y F PESOS" sheetId="2" r:id="rId2"/>
    <sheet name="DATOS" sheetId="3" state="hidden" r:id="rId3"/>
    <sheet name="REALIZADA" sheetId="4" state="hidden" r:id="rId4"/>
  </sheets>
  <externalReferences>
    <externalReference r:id="rId7"/>
    <externalReference r:id="rId8"/>
    <externalReference r:id="rId9"/>
  </externalReferences>
  <definedNames>
    <definedName name="_Ene2001" localSheetId="1">#REF!</definedName>
    <definedName name="_Ene2001">#REF!</definedName>
    <definedName name="_TC2001" localSheetId="1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DOLARES'!$A$1:$N$140</definedName>
    <definedName name="_xlnm.Print_Area" localSheetId="1">'AVANCE F Y F PESOS'!$A$1:$N$140</definedName>
    <definedName name="_xlnm.Print_Titles" localSheetId="0">'AVANCE F Y F DOLARES'!$1:$9</definedName>
    <definedName name="_xlnm.Print_Titles" localSheetId="1">'AVANCE F Y F PESOS'!$1:$9</definedName>
  </definedNames>
  <calcPr fullCalcOnLoad="1"/>
</workbook>
</file>

<file path=xl/sharedStrings.xml><?xml version="1.0" encoding="utf-8"?>
<sst xmlns="http://schemas.openxmlformats.org/spreadsheetml/2006/main" count="1206" uniqueCount="479">
  <si>
    <t>AVANCE FINANCIERO Y FÍSICO DE PROYECTOS DE INFRAESTRUCTURA PRODUCTIVA DE LARGO PLAZO EN CONSTRUCCIÓN</t>
  </si>
  <si>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</si>
  <si>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</si>
  <si>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</si>
  <si>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</si>
  <si>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</si>
  <si>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Nombre del proyecto   1_/</t>
  </si>
  <si>
    <t xml:space="preserve">Estimada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</si>
  <si>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</si>
  <si>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</si>
  <si>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</si>
  <si>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</si>
  <si>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</si>
  <si>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</si>
  <si>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</si>
  <si>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</si>
  <si>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</si>
  <si>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</si>
  <si>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</si>
  <si>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</si>
  <si>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</si>
  <si>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</si>
  <si>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</si>
  <si>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</si>
  <si>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</si>
  <si>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</si>
  <si>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</si>
  <si>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</si>
  <si>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</si>
  <si>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</si>
  <si>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</si>
  <si>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</si>
  <si>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</si>
  <si>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</si>
  <si>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</si>
  <si>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</si>
  <si>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</si>
  <si>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LT Red de Transmisión Asociada a la CH La Yesca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</si>
  <si>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</si>
  <si>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</si>
  <si>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</si>
  <si>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</si>
  <si>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</si>
  <si>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1117 Transformación de Guaymas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</si>
  <si>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</si>
  <si>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</si>
  <si>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</si>
  <si>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</si>
  <si>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</si>
  <si>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</si>
  <si>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</si>
  <si>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</si>
  <si>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</si>
  <si>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</si>
  <si>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</si>
  <si>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1213 COMPENSACION REDES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</si>
  <si>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</si>
  <si>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</si>
  <si>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</si>
  <si>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</si>
  <si>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</si>
  <si>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</si>
  <si>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</si>
  <si>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</si>
  <si>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SLT Red de Transmisión Asociada a Manzanillo I  U-1 y 2</t>
  </si>
  <si>
    <t>CC Repotenciación CT Manzanillo I U-1 y 2</t>
  </si>
  <si>
    <t>LT Red de transmisión asociada a la CG Los Humeros II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</si>
  <si>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</si>
  <si>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</si>
  <si>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</si>
  <si>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</si>
  <si>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</si>
  <si>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</si>
  <si>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</si>
  <si>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</si>
  <si>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SE 1323 DISTRIBUCION SUR</t>
  </si>
  <si>
    <t>SE 1322 DISTRIBUCION CENTRO</t>
  </si>
  <si>
    <t>SE 1321 DISTRIBUCION NORESTE</t>
  </si>
  <si>
    <t>SE 1320 DISTRIBUCION NOROESTE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</si>
  <si>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</si>
  <si>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</si>
  <si>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</si>
  <si>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</si>
  <si>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</si>
  <si>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</si>
  <si>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</si>
  <si>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</si>
  <si>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</si>
  <si>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</si>
  <si>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</si>
  <si>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</si>
  <si>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</si>
  <si>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</si>
  <si>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</si>
  <si>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</si>
  <si>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</si>
  <si>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</si>
  <si>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</si>
  <si>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</si>
  <si>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</si>
  <si>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</si>
  <si>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</si>
  <si>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Aprobados en 2006</t>
  </si>
  <si>
    <t>CE La Venta III</t>
  </si>
  <si>
    <t>CE Oaxaca I</t>
  </si>
  <si>
    <t>CE Oaxaca II y CE Oaxaca III y CE Oaxaca IV</t>
  </si>
  <si>
    <t>CC Baja California III</t>
  </si>
  <si>
    <t>CE Sureste I</t>
  </si>
  <si>
    <t>CE Sureste II</t>
  </si>
  <si>
    <t>Nota: Las sumas de los parciales pueden no coincidir con los totales debido al redondeo.</t>
  </si>
  <si>
    <t>1_/ No se incluyen los proyectos ya terminados en años anteriores. Se consideran los proyectos que tienen previstos recursos para el presente</t>
  </si>
  <si>
    <t>CANCELADOS</t>
  </si>
  <si>
    <t>SE 814 División Jalisco</t>
  </si>
  <si>
    <t>CCE Pacífico II y III</t>
  </si>
  <si>
    <t>LT Red de Transmisión Asociada a la CCE del Pacífico II y III</t>
  </si>
  <si>
    <t>TRN Terminal de Carbón y Cenizas de la CCE del Pacífico II y III</t>
  </si>
  <si>
    <t>LT Red de Transmisión Asociada a la CC Noreste</t>
  </si>
  <si>
    <t>CC CC Noroeste</t>
  </si>
  <si>
    <t>CCC Pacífico</t>
  </si>
  <si>
    <t>(Cifras en millones de dólares con un decimal)</t>
  </si>
  <si>
    <t>Varias (Licitación y construcción)</t>
  </si>
  <si>
    <t>Varias (Cierre y otras)</t>
  </si>
  <si>
    <t>Estado del proyecto</t>
  </si>
  <si>
    <t>Costo Total Autorizado</t>
  </si>
  <si>
    <t>Estado del Proyecto</t>
  </si>
  <si>
    <t>Aprobados en 2012</t>
  </si>
  <si>
    <t>Enero - Marzo 2012</t>
  </si>
  <si>
    <t>Varias(Cierre y otras)</t>
  </si>
  <si>
    <t>Acumulado 2011</t>
  </si>
  <si>
    <t>Por Licitar sin cambio de Alcance</t>
  </si>
  <si>
    <t>(Cifras en millones de pesos con un decimal a precios de 2012)</t>
  </si>
  <si>
    <t>ejercicio en el PEF 2012.</t>
  </si>
  <si>
    <t>2_/ El tipo de cambio utilizado para las columnas 2, 3 y 4 es de $12.8093 por dólar correspondiente al cierre de marzo de 2012.</t>
  </si>
  <si>
    <t>3_/ Los tipos de cambio promedio de fecha de liquidación utilizados para la columna 5 fueron 13.5047, 12.8014 y 12.7561 pesos por dólar</t>
  </si>
  <si>
    <t>para enero, febrero y marzo respectivamente publicados por Banxico.</t>
  </si>
  <si>
    <t>LT Red de Transmisión Asociada a el Pacífico</t>
  </si>
  <si>
    <t>SLT 805 El Occidente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</si>
  <si>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</si>
  <si>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</si>
  <si>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</si>
  <si>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</si>
  <si>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</si>
  <si>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</si>
  <si>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</si>
  <si>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</si>
  <si>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</si>
  <si>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</si>
  <si>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</si>
  <si>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</si>
  <si>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</si>
  <si>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</si>
  <si>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</si>
  <si>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</si>
  <si>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</si>
  <si>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</si>
  <si>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</si>
  <si>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</si>
  <si>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LT 1705 Transmisión del Occidental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</si>
  <si>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</si>
  <si>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</si>
  <si>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</si>
  <si>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</si>
  <si>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CC Occidental I (Bajío)</t>
  </si>
  <si>
    <t>CE Rumorosa I, II y III</t>
  </si>
  <si>
    <t>4_/ Aun faltan pagos por realizar, por lo que se considera en Cierre Financiero Parcial aunque la obra ya se entregó.</t>
  </si>
  <si>
    <t>SLT 701 Occidente - Centro     4_/</t>
  </si>
  <si>
    <t>RM CGT Cerro Prieto (U5)     4_/</t>
  </si>
  <si>
    <t>RM CT Carbón II Unidades 2 Y 4     4_/</t>
  </si>
  <si>
    <t>SE 912 División Oriente     4_/</t>
  </si>
  <si>
    <t>Costo Total Autorizado (Financiado)</t>
  </si>
  <si>
    <t>Inversión Estimada</t>
  </si>
  <si>
    <t>pesos</t>
  </si>
  <si>
    <t>dólares</t>
  </si>
  <si>
    <t>mdd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</si>
  <si>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</si>
  <si>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</si>
  <si>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</si>
  <si>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</si>
  <si>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</si>
  <si>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</si>
  <si>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</si>
  <si>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</si>
  <si>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</si>
  <si>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</si>
  <si>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</si>
  <si>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</si>
  <si>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</si>
  <si>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</si>
  <si>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</si>
  <si>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</si>
  <si>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</si>
  <si>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</si>
  <si>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</si>
  <si>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</si>
  <si>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</si>
  <si>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</si>
  <si>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</si>
  <si>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</si>
  <si>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</si>
  <si>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</si>
  <si>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</si>
  <si>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</si>
  <si>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</si>
  <si>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</si>
  <si>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301 Centro</t>
  </si>
  <si>
    <t>302 Sureste</t>
  </si>
  <si>
    <t>303 Ixtapa - Pie de la Cuesta</t>
  </si>
  <si>
    <t>304 Noroeste</t>
  </si>
  <si>
    <t>305 Centro-Oriente</t>
  </si>
  <si>
    <t>306 Sureste</t>
  </si>
  <si>
    <t>307 Noreste</t>
  </si>
  <si>
    <t>308 Noroeste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</si>
  <si>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</si>
  <si>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</si>
  <si>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</si>
  <si>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</si>
  <si>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</si>
  <si>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</si>
  <si>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</si>
  <si>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</si>
  <si>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</si>
  <si>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</si>
  <si>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</si>
  <si>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</si>
  <si>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</si>
  <si>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</si>
  <si>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El Sauz conversión de TG a CC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</si>
  <si>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</si>
  <si>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</si>
  <si>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</si>
  <si>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</si>
  <si>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</si>
  <si>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</si>
  <si>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</si>
  <si>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</si>
  <si>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</si>
  <si>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</si>
  <si>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</si>
  <si>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</si>
  <si>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</si>
  <si>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</si>
  <si>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</si>
  <si>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</si>
  <si>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</si>
  <si>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1012 Red de Transmisión Asociada a la CCC Baja California</t>
  </si>
  <si>
    <t>607 Sistema Bajio - Oriental</t>
  </si>
  <si>
    <t>611 Subtransmisión Baja California - Noroeste</t>
  </si>
  <si>
    <t>SUV</t>
  </si>
  <si>
    <t>Suministro de vapor a las Centrales de Cerro Prieto</t>
  </si>
  <si>
    <t>Hermosillo Conversión de TG a CC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</si>
  <si>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</si>
  <si>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</si>
  <si>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</si>
  <si>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</si>
  <si>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</si>
  <si>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</si>
  <si>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</si>
  <si>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</si>
  <si>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</si>
  <si>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</si>
  <si>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PRR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</si>
  <si>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</si>
  <si>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</si>
  <si>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</si>
  <si>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</si>
  <si>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</si>
  <si>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</si>
  <si>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</si>
  <si>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</si>
  <si>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</si>
  <si>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</si>
  <si>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</si>
  <si>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</si>
  <si>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</si>
  <si>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</si>
  <si>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</si>
  <si>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</si>
  <si>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</si>
  <si>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</si>
  <si>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</si>
  <si>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</si>
  <si>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</si>
  <si>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</si>
  <si>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708 Compensación Dinámicas Oriental -Norte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</si>
  <si>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</si>
  <si>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</si>
  <si>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</si>
  <si>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</si>
  <si>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</si>
  <si>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</si>
  <si>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</si>
  <si>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</si>
  <si>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</si>
  <si>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</si>
  <si>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</si>
  <si>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</si>
  <si>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</si>
  <si>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</si>
  <si>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</si>
  <si>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</si>
  <si>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</si>
  <si>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</si>
  <si>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</si>
  <si>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</si>
  <si>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</si>
  <si>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</si>
  <si>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</si>
  <si>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</si>
  <si>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</si>
  <si>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</si>
  <si>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</si>
  <si>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</si>
  <si>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</si>
  <si>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</si>
  <si>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</si>
  <si>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</si>
  <si>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</si>
  <si>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</si>
  <si>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</si>
  <si>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La Yesca</t>
  </si>
  <si>
    <t>Baja California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</si>
  <si>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</si>
  <si>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</si>
  <si>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</si>
  <si>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</si>
  <si>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</si>
  <si>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1005 Noroeste</t>
  </si>
  <si>
    <t>Infiernillo</t>
  </si>
  <si>
    <t>CT Francisco Pérez Ríos Unidades 1 y 2</t>
  </si>
  <si>
    <t>CT Puerto Libertad Unidad 4</t>
  </si>
  <si>
    <t>CT Valle de México Unidades 5,6 y 7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</si>
  <si>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</si>
  <si>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</si>
  <si>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</si>
  <si>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</si>
  <si>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</si>
  <si>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CC San Lorenzo</t>
  </si>
  <si>
    <t>1002 Compensación y Transmisión Noreste - Sureste</t>
  </si>
  <si>
    <t>San Lorenzo Conversión de TG a CC</t>
  </si>
  <si>
    <t>1001 Red de Transmisión Baja -- Nogales</t>
  </si>
  <si>
    <t>Red de Transmisión Asociada a la CH La Yesca</t>
  </si>
  <si>
    <t>Agua Prieta II (con campo solar)</t>
  </si>
  <si>
    <t>Red de transmisión asociada a la CC Agua Prieta II</t>
  </si>
  <si>
    <t>Red de Transmisión Asociada a la CE La Venta III</t>
  </si>
  <si>
    <t>CCC Huinalá Unidad 6</t>
  </si>
  <si>
    <t>CN Laguna Verde</t>
  </si>
  <si>
    <t>CT Puerto Libertad Unidades 2 y 3</t>
  </si>
  <si>
    <t>CT Punta Prieta Unidad 2</t>
  </si>
  <si>
    <t>1110 Compensación Capacitiva del Norte</t>
  </si>
  <si>
    <t>1116 Transformación del Noreste</t>
  </si>
  <si>
    <t>1117 Transformación de Guaymas</t>
  </si>
  <si>
    <t>1120 Noroeste</t>
  </si>
  <si>
    <t>1121 Baja California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</si>
  <si>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</si>
  <si>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</si>
  <si>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</si>
  <si>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</si>
  <si>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</si>
  <si>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</si>
  <si>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</si>
  <si>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1129 Compensación redes</t>
  </si>
  <si>
    <t>1111 Transmisión y Transformación del Central - Occidental</t>
  </si>
  <si>
    <t>1112 Transmisión y Transformación del Noroeste</t>
  </si>
  <si>
    <t>1114 Transmisión y Transformación del Oriental</t>
  </si>
  <si>
    <t>1118 Transmisión y Transformación del Norte</t>
  </si>
  <si>
    <t>1119 Transmisión y Transformación del Sureste</t>
  </si>
  <si>
    <t>Suministro de 970 T/h a las Centrales de Cerro Prieto</t>
  </si>
  <si>
    <t>1206 Conversión a 400 kV de la LT Mazatlan II - La Higuera</t>
  </si>
  <si>
    <t>1213 COMPENSACION DE REDES</t>
  </si>
  <si>
    <t>1205 Compensación Oriental - Peninsular</t>
  </si>
  <si>
    <t>1212 SUR - PENINSULAR</t>
  </si>
  <si>
    <t>1204 Conversión a 400 kV del Área Peninsular</t>
  </si>
  <si>
    <t>1203 Transmisión y Transformación Oriental - Sureste</t>
  </si>
  <si>
    <t>1202 Suministro de Energía a la Zona Manzanillo</t>
  </si>
  <si>
    <t>1211 NORESTE - CENTRAL</t>
  </si>
  <si>
    <t>1210 NORTE - NOROESTE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</si>
  <si>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</si>
  <si>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</si>
  <si>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</si>
  <si>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</si>
  <si>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</si>
  <si>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</si>
  <si>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</si>
  <si>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</si>
  <si>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</si>
  <si>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</si>
  <si>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TG Baja California II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</si>
  <si>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</si>
  <si>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</si>
  <si>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</si>
  <si>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</si>
  <si>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</si>
  <si>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</si>
  <si>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</si>
  <si>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</si>
  <si>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</si>
  <si>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1321 DISTRIBUCION NORESTE</t>
  </si>
  <si>
    <t>1320 DISTRIBUCION NOROESTE</t>
  </si>
  <si>
    <t>1401 SEs y LTs de las Áreas Baja California y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</si>
  <si>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</si>
  <si>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</si>
  <si>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</si>
  <si>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</si>
  <si>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</si>
  <si>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Santa Rosalía II</t>
  </si>
  <si>
    <t>CT Altamira Unidades 1 y 2</t>
  </si>
  <si>
    <t>Cogeneración Salamanca Fase I</t>
  </si>
  <si>
    <t>1601 Transmisión y Transformación Noroeste - Norte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</si>
  <si>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</si>
  <si>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</si>
  <si>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</si>
  <si>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</si>
  <si>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</si>
  <si>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</si>
  <si>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Red de Transmisión Asociada al CC Occidental I (Bajío)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</si>
  <si>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</si>
  <si>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</si>
  <si>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</si>
  <si>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</si>
  <si>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</si>
  <si>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</si>
  <si>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Red de transmisión asociada a la CH La Parota</t>
  </si>
  <si>
    <t>CT José López Portillo</t>
  </si>
  <si>
    <t>Red de Transmisión Asociada al CC Noroeste</t>
  </si>
  <si>
    <t>1721 DISTRIBUCIÓN NORTE</t>
  </si>
  <si>
    <t>Red de Transmisión Asociada al CC Noreste</t>
  </si>
  <si>
    <t>1720 Distribución Valle de México</t>
  </si>
  <si>
    <t>Red de Transmisión Asociada al CC Norte III</t>
  </si>
  <si>
    <t>Los Humeros III</t>
  </si>
  <si>
    <t>Centro II</t>
  </si>
  <si>
    <t>Baja California Sur V</t>
  </si>
  <si>
    <t>Red de transmisión asociada a la CE Rumorosa I, II y III</t>
  </si>
  <si>
    <t>1722 Distribución Sur</t>
  </si>
  <si>
    <t>Chicoasén II</t>
  </si>
  <si>
    <t>Red de transmisión asociada a la CH Chicoasén II</t>
  </si>
  <si>
    <t>1705 Transmisión del Occidental</t>
  </si>
  <si>
    <t>1701 Subestación Chimalpa Dos</t>
  </si>
  <si>
    <t>1703  Conversión a 400 kV de la Riviera Maya</t>
  </si>
  <si>
    <t>1702 Transmisión y Transformación Baja - Noine</t>
  </si>
  <si>
    <t>1704 Interconexión sist aislados Guerrero Negro Sta Rosalía</t>
  </si>
  <si>
    <t>TRN</t>
  </si>
  <si>
    <t>Terminal de Carbón de la CT Pdte. Plutarco Elías Calles</t>
  </si>
  <si>
    <t>Altamira II</t>
  </si>
  <si>
    <t>Bajío</t>
  </si>
  <si>
    <t>Campeche</t>
  </si>
  <si>
    <t>Hermosillo</t>
  </si>
  <si>
    <t>Mérida III</t>
  </si>
  <si>
    <t>Monterrey III</t>
  </si>
  <si>
    <t>Naco-Nogales</t>
  </si>
  <si>
    <t>Río Bravo II</t>
  </si>
  <si>
    <t>Mexicali</t>
  </si>
  <si>
    <t>Saltillo</t>
  </si>
  <si>
    <t>Tuxpan II</t>
  </si>
  <si>
    <t>Gasoducto Cd. Pemex-Valladolid</t>
  </si>
  <si>
    <t>Gasoducto Samalayuca</t>
  </si>
  <si>
    <t>Altamira III y IV</t>
  </si>
  <si>
    <t>Chihuahua III</t>
  </si>
  <si>
    <t>La Laguna II</t>
  </si>
  <si>
    <t>Río Bravo III</t>
  </si>
  <si>
    <t>Tuxpan III y IV</t>
  </si>
  <si>
    <t>Altamira V</t>
  </si>
  <si>
    <t>Tamazunchale</t>
  </si>
  <si>
    <t>Río Bravo IV</t>
  </si>
  <si>
    <t>Tuxpan V</t>
  </si>
  <si>
    <t>Valladolid III</t>
  </si>
  <si>
    <t>Norte II</t>
  </si>
  <si>
    <t>La Venta III</t>
  </si>
  <si>
    <t>Oaxaca I</t>
  </si>
  <si>
    <t>Oaxaca II y CE Oaxaca III y CE Oaxaca IV</t>
  </si>
  <si>
    <t>Baja California III</t>
  </si>
  <si>
    <t>Norte III (Juárez)</t>
  </si>
  <si>
    <t>Occidental I (Bajío)</t>
  </si>
  <si>
    <t>Sureste I</t>
  </si>
  <si>
    <t>Sureste II</t>
  </si>
  <si>
    <t>Noroeste</t>
  </si>
  <si>
    <t>Noreste</t>
  </si>
  <si>
    <t>Rumorosa I, II y III</t>
  </si>
  <si>
    <t>RM CT Carbón II Unidades 2 Y 4</t>
  </si>
  <si>
    <t>SE 1420 DISTRIBUCIÓN NORTE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</si>
</sst>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  <numFmt numFmtId="174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57" applyFont="1" applyFill="1" applyBorder="1" applyAlignment="1">
      <alignment horizontal="left"/>
      <protection/>
    </xf>
    <xf numFmtId="0" fontId="5" fillId="33" borderId="0" xfId="57" applyFont="1" applyFill="1" applyBorder="1" applyAlignment="1">
      <alignment horizontal="left"/>
      <protection/>
    </xf>
    <xf numFmtId="0" fontId="2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7" fillId="33" borderId="0" xfId="57" applyFont="1" applyFill="1" applyAlignment="1">
      <alignment/>
      <protection/>
    </xf>
    <xf numFmtId="0" fontId="8" fillId="33" borderId="0" xfId="57" applyFont="1" applyFill="1" applyBorder="1" applyAlignment="1">
      <alignment horizontal="left" indent="1"/>
      <protection/>
    </xf>
    <xf numFmtId="0" fontId="7" fillId="33" borderId="0" xfId="57" applyFont="1" applyFill="1" applyAlignment="1">
      <alignment horizontal="left" indent="1"/>
      <protection/>
    </xf>
    <xf numFmtId="0" fontId="9" fillId="34" borderId="0" xfId="57" applyFont="1" applyFill="1" applyBorder="1" applyAlignment="1">
      <alignment horizontal="center"/>
      <protection/>
    </xf>
    <xf numFmtId="49" fontId="2" fillId="0" borderId="0" xfId="57" applyNumberFormat="1" applyFont="1" applyFill="1">
      <alignment/>
      <protection/>
    </xf>
    <xf numFmtId="49" fontId="6" fillId="0" borderId="0" xfId="57" applyNumberFormat="1" applyFont="1" applyFill="1">
      <alignment/>
      <protection/>
    </xf>
    <xf numFmtId="49" fontId="9" fillId="34" borderId="0" xfId="57" applyNumberFormat="1" applyFont="1" applyFill="1" applyBorder="1" applyAlignment="1">
      <alignment/>
      <protection/>
    </xf>
    <xf numFmtId="49" fontId="9" fillId="34" borderId="0" xfId="57" applyNumberFormat="1" applyFont="1" applyFill="1" applyBorder="1" applyAlignment="1">
      <alignment horizontal="center"/>
      <protection/>
    </xf>
    <xf numFmtId="0" fontId="6" fillId="0" borderId="10" xfId="57" applyFont="1" applyFill="1" applyBorder="1" applyAlignment="1">
      <alignment/>
      <protection/>
    </xf>
    <xf numFmtId="0" fontId="10" fillId="0" borderId="10" xfId="57" applyFont="1" applyFill="1" applyBorder="1" applyAlignment="1">
      <alignment horizontal="center" wrapText="1"/>
      <protection/>
    </xf>
    <xf numFmtId="164" fontId="10" fillId="0" borderId="10" xfId="57" applyNumberFormat="1" applyFont="1" applyFill="1" applyBorder="1" applyAlignment="1">
      <alignment/>
      <protection/>
    </xf>
    <xf numFmtId="40" fontId="10" fillId="0" borderId="10" xfId="57" applyNumberFormat="1" applyFont="1" applyFill="1" applyBorder="1" applyAlignment="1">
      <alignment/>
      <protection/>
    </xf>
    <xf numFmtId="164" fontId="6" fillId="0" borderId="10" xfId="57" applyNumberFormat="1" applyFont="1" applyFill="1" applyBorder="1" applyAlignment="1">
      <alignment/>
      <protection/>
    </xf>
    <xf numFmtId="165" fontId="2" fillId="0" borderId="0" xfId="50" applyNumberFormat="1" applyFont="1" applyFill="1" applyAlignment="1">
      <alignment/>
    </xf>
    <xf numFmtId="0" fontId="6" fillId="0" borderId="0" xfId="57" applyFont="1" applyFill="1" applyBorder="1" applyAlignment="1">
      <alignment/>
      <protection/>
    </xf>
    <xf numFmtId="0" fontId="10" fillId="0" borderId="0" xfId="57" applyFont="1" applyFill="1" applyBorder="1" applyAlignment="1">
      <alignment wrapText="1"/>
      <protection/>
    </xf>
    <xf numFmtId="166" fontId="10" fillId="0" borderId="0" xfId="48" applyNumberFormat="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/>
      <protection/>
    </xf>
    <xf numFmtId="40" fontId="10" fillId="0" borderId="0" xfId="57" applyNumberFormat="1" applyFont="1" applyFill="1" applyBorder="1" applyAlignment="1">
      <alignment/>
      <protection/>
    </xf>
    <xf numFmtId="164" fontId="6" fillId="0" borderId="0" xfId="57" applyNumberFormat="1" applyFont="1" applyFill="1" applyBorder="1" applyAlignment="1">
      <alignment/>
      <protection/>
    </xf>
    <xf numFmtId="0" fontId="2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11" fillId="0" borderId="0" xfId="57" applyFont="1" applyFill="1" applyBorder="1" applyAlignment="1">
      <alignment wrapText="1"/>
      <protection/>
    </xf>
    <xf numFmtId="164" fontId="12" fillId="0" borderId="0" xfId="57" applyNumberFormat="1" applyFont="1" applyFill="1" applyBorder="1" applyAlignment="1">
      <alignment/>
      <protection/>
    </xf>
    <xf numFmtId="167" fontId="6" fillId="0" borderId="0" xfId="57" applyNumberFormat="1" applyFont="1" applyFill="1" applyBorder="1" applyAlignment="1">
      <alignment/>
      <protection/>
    </xf>
    <xf numFmtId="164" fontId="9" fillId="0" borderId="0" xfId="57" applyNumberFormat="1" applyFont="1" applyFill="1" applyBorder="1" applyAlignment="1">
      <alignment/>
      <protection/>
    </xf>
    <xf numFmtId="165" fontId="6" fillId="0" borderId="0" xfId="50" applyNumberFormat="1" applyFont="1" applyFill="1" applyBorder="1" applyAlignment="1">
      <alignment/>
    </xf>
    <xf numFmtId="0" fontId="10" fillId="0" borderId="0" xfId="57" applyFont="1" applyFill="1" applyBorder="1" applyAlignment="1">
      <alignment/>
      <protection/>
    </xf>
    <xf numFmtId="43" fontId="6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wrapText="1"/>
      <protection/>
    </xf>
    <xf numFmtId="168" fontId="6" fillId="0" borderId="0" xfId="57" applyNumberFormat="1" applyFont="1" applyFill="1" applyBorder="1">
      <alignment/>
      <protection/>
    </xf>
    <xf numFmtId="164" fontId="6" fillId="0" borderId="0" xfId="61" applyNumberFormat="1" applyFont="1" applyFill="1" applyBorder="1" applyAlignment="1">
      <alignment/>
      <protection/>
    </xf>
    <xf numFmtId="164" fontId="6" fillId="0" borderId="0" xfId="57" applyNumberFormat="1" applyFont="1" applyFill="1" applyBorder="1">
      <alignment/>
      <protection/>
    </xf>
    <xf numFmtId="165" fontId="2" fillId="0" borderId="0" xfId="50" applyNumberFormat="1" applyFont="1" applyFill="1" applyBorder="1" applyAlignment="1">
      <alignment/>
    </xf>
    <xf numFmtId="169" fontId="2" fillId="0" borderId="0" xfId="50" applyNumberFormat="1" applyFont="1" applyFill="1" applyBorder="1" applyAlignment="1">
      <alignment/>
    </xf>
    <xf numFmtId="170" fontId="2" fillId="0" borderId="0" xfId="57" applyNumberFormat="1" applyFont="1" applyFill="1" applyBorder="1">
      <alignment/>
      <protection/>
    </xf>
    <xf numFmtId="171" fontId="2" fillId="0" borderId="0" xfId="50" applyNumberFormat="1" applyFont="1" applyFill="1" applyBorder="1" applyAlignment="1">
      <alignment/>
    </xf>
    <xf numFmtId="172" fontId="10" fillId="0" borderId="0" xfId="57" applyNumberFormat="1" applyFont="1" applyFill="1" applyBorder="1" applyAlignment="1">
      <alignment/>
      <protection/>
    </xf>
    <xf numFmtId="0" fontId="10" fillId="0" borderId="0" xfId="57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 applyAlignment="1">
      <alignment horizontal="justify" vertical="top" wrapText="1"/>
      <protection/>
    </xf>
    <xf numFmtId="0" fontId="6" fillId="0" borderId="0" xfId="57" applyFont="1" applyFill="1" applyBorder="1" applyAlignment="1">
      <alignment horizontal="left"/>
      <protection/>
    </xf>
    <xf numFmtId="0" fontId="2" fillId="0" borderId="0" xfId="57" applyFont="1" applyFill="1" applyAlignment="1">
      <alignment/>
      <protection/>
    </xf>
    <xf numFmtId="0" fontId="9" fillId="0" borderId="0" xfId="57" applyFont="1" applyFill="1" applyBorder="1" applyAlignment="1">
      <alignment horizontal="center"/>
      <protection/>
    </xf>
    <xf numFmtId="49" fontId="9" fillId="0" borderId="0" xfId="57" applyNumberFormat="1" applyFont="1" applyFill="1" applyBorder="1" applyAlignment="1">
      <alignment horizontal="center"/>
      <protection/>
    </xf>
    <xf numFmtId="166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48" fillId="0" borderId="0" xfId="57" applyFont="1" applyFill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/>
    </xf>
    <xf numFmtId="173" fontId="10" fillId="0" borderId="0" xfId="57" applyNumberFormat="1" applyFont="1" applyFill="1" applyBorder="1" applyAlignment="1">
      <alignment wrapText="1"/>
      <protection/>
    </xf>
    <xf numFmtId="0" fontId="3" fillId="33" borderId="0" xfId="57" applyFont="1" applyFill="1" applyBorder="1" applyAlignment="1">
      <alignment vertical="top"/>
      <protection/>
    </xf>
    <xf numFmtId="174" fontId="0" fillId="0" borderId="0" xfId="48" applyNumberFormat="1" applyFont="1" applyAlignment="1">
      <alignment/>
    </xf>
    <xf numFmtId="174" fontId="0" fillId="0" borderId="0" xfId="48" applyNumberFormat="1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9" fillId="0" borderId="0" xfId="0" applyFont="1" applyFill="1" applyAlignment="1">
      <alignment/>
    </xf>
    <xf numFmtId="0" fontId="6" fillId="0" borderId="0" xfId="57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/>
      <protection/>
    </xf>
    <xf numFmtId="0" fontId="49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6" fillId="0" borderId="11" xfId="57" applyFont="1" applyFill="1" applyBorder="1" applyAlignment="1">
      <alignment/>
      <protection/>
    </xf>
    <xf numFmtId="164" fontId="6" fillId="0" borderId="11" xfId="57" applyNumberFormat="1" applyFont="1" applyFill="1" applyBorder="1" applyAlignment="1">
      <alignment/>
      <protection/>
    </xf>
    <xf numFmtId="164" fontId="10" fillId="0" borderId="11" xfId="57" applyNumberFormat="1" applyFont="1" applyFill="1" applyBorder="1" applyAlignment="1">
      <alignment/>
      <protection/>
    </xf>
    <xf numFmtId="167" fontId="6" fillId="0" borderId="11" xfId="57" applyNumberFormat="1" applyFont="1" applyFill="1" applyBorder="1" applyAlignment="1">
      <alignment/>
      <protection/>
    </xf>
    <xf numFmtId="0" fontId="6" fillId="0" borderId="11" xfId="57" applyFont="1" applyFill="1" applyBorder="1" applyAlignment="1">
      <alignment horizontal="right"/>
      <protection/>
    </xf>
    <xf numFmtId="167" fontId="6" fillId="0" borderId="10" xfId="57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6" fillId="0" borderId="11" xfId="61" applyNumberFormat="1" applyFont="1" applyFill="1" applyBorder="1" applyAlignment="1">
      <alignment/>
      <protection/>
    </xf>
    <xf numFmtId="0" fontId="49" fillId="0" borderId="11" xfId="0" applyFont="1" applyFill="1" applyBorder="1" applyAlignment="1">
      <alignment horizontal="right"/>
    </xf>
    <xf numFmtId="0" fontId="9" fillId="34" borderId="11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vertical="top"/>
      <protection/>
    </xf>
    <xf numFmtId="0" fontId="7" fillId="33" borderId="0" xfId="57" applyFont="1" applyFill="1" applyBorder="1" applyAlignment="1">
      <alignment vertical="top"/>
      <protection/>
    </xf>
    <xf numFmtId="0" fontId="7" fillId="33" borderId="0" xfId="57" applyFont="1" applyFill="1" applyBorder="1" applyAlignment="1" quotePrefix="1">
      <alignment horizontal="left" vertical="top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 wrapText="1"/>
      <protection/>
    </xf>
    <xf numFmtId="0" fontId="9" fillId="34" borderId="11" xfId="57" applyFont="1" applyFill="1" applyBorder="1" applyAlignment="1">
      <alignment horizontal="center" vertical="center" wrapText="1"/>
      <protection/>
    </xf>
  </cellXfs>
  <cellStyles count="6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_Avance f y f CFE dlls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2_Hoja1" xfId="59"/>
    <cellStyle name="Normal 3" xfId="60"/>
    <cellStyle name="Normal_Avance f y f CFE dlls" xfId="61"/>
    <cellStyle name="Notas" xfId="62"/>
    <cellStyle name="Percent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8642.FIN\Escritorio\prueb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2\INFORMES%20TRIMESTRALES,%20SEMESTRALES%20Y%20ANUALES\1ER%20INFORME%20TRIMESTRAL\REVISI&#211;N%20FORMATOS\AVANCE%20F&#205;SICO%20FINANCIERO%20TRIMESTRAL%202012REVI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ANCE F Y F DOLARES"/>
      <sheetName val="AVANCE F Y F PESOS"/>
      <sheetName val="INV FINANCIADA DLLS"/>
      <sheetName val="INV FINANCIADA PESOS"/>
      <sheetName val="INVER FINAN DLLS "/>
      <sheetName val="INVER FINAN PESOS"/>
      <sheetName val="DATOOS"/>
    </sheetNames>
    <sheetDataSet>
      <sheetData sheetId="0">
        <row r="4">
          <cell r="A4" t="str">
            <v>Enero - Marzo 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VANCE F Y F DOLARES"/>
      <sheetName val="AVANCE F Y F PESOS"/>
      <sheetName val="INV FINANCIADA DLLS"/>
      <sheetName val="INV FINANCIADA PESOS"/>
      <sheetName val="INVER FINAN DLLS "/>
      <sheetName val="INVER FINAN PESOS"/>
      <sheetName val="DATOS"/>
      <sheetName val="INVERSIÓN ESTIMADA"/>
      <sheetName val="Pidiregas_(Cuadro_01)-TOQ_p (2)"/>
      <sheetName val="AVANCE FÍSICO FINANCIERO TRIMES"/>
    </sheetNames>
  </externalBook>
</externalLink>
</file>

<file path=xl/tables/table1.xml><?xml version="1.0" encoding="utf-8"?>
<table xmlns="http://schemas.openxmlformats.org/spreadsheetml/2006/main" id="2" name="DIRECTA" displayName="DIRECTA" ref="A6:H253" totalsRowShown="0">
  <autoFilter ref="A6:H253"/>
  <tableColumns count="8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3" name="CONDICIONADA" displayName="CONDICIONADA" ref="A255:H292" totalsRowShown="0">
  <autoFilter ref="A255:H292"/>
  <tableColumns count="8">
    <tableColumn id="1" name="Columna1"/>
    <tableColumn id="2" name="Columna2"/>
    <tableColumn id="3" name="Columna3"/>
    <tableColumn id="4" name="Columna4"/>
    <tableColumn id="5" name="Columna5"/>
    <tableColumn id="6" name="Columna6"/>
    <tableColumn id="7" name="Columna7"/>
    <tableColumn id="8" name="Columna8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1" name="realizada" displayName="realizada" ref="A2:D100" totalsRowShown="0">
  <autoFilter ref="A2:D100"/>
  <tableColumns count="4">
    <tableColumn id="1" name="Columna1"/>
    <tableColumn id="2" name="Columna2"/>
    <tableColumn id="3" name="Columna3"/>
    <tableColumn id="4" name="Columna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11.421875" defaultRowHeight="12.75" customHeight="1"/>
  <cols>
    <col min="1" max="1" width="4.00390625" style="58" customWidth="1"/>
    <col min="2" max="2" width="38.140625" style="3" customWidth="1"/>
    <col min="3" max="3" width="25.28125" style="3" customWidth="1"/>
    <col min="4" max="4" width="12.8515625" style="3" customWidth="1"/>
    <col min="5" max="5" width="8.8515625" style="3" customWidth="1"/>
    <col min="6" max="6" width="13.28125" style="3" customWidth="1"/>
    <col min="7" max="8" width="10.7109375" style="3" customWidth="1"/>
    <col min="9" max="9" width="8.57421875" style="3" customWidth="1"/>
    <col min="10" max="10" width="0.85546875" style="25" customWidth="1"/>
    <col min="11" max="11" width="8.7109375" style="3" customWidth="1"/>
    <col min="12" max="12" width="13.28125" style="3" customWidth="1"/>
    <col min="13" max="14" width="10.7109375" style="3" customWidth="1"/>
    <col min="15" max="15" width="13.8515625" style="3" bestFit="1" customWidth="1"/>
    <col min="16" max="16" width="14.8515625" style="4" bestFit="1" customWidth="1"/>
    <col min="17" max="17" width="13.8515625" style="3" bestFit="1" customWidth="1"/>
    <col min="18" max="18" width="14.8515625" style="3" bestFit="1" customWidth="1"/>
    <col min="19" max="19" width="11.421875" style="3" customWidth="1"/>
    <col min="20" max="20" width="13.8515625" style="3" bestFit="1" customWidth="1"/>
    <col min="21" max="16384" width="11.421875" style="3" customWidth="1"/>
  </cols>
  <sheetData>
    <row r="1" spans="1:14" ht="19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"/>
      <c r="M1" s="1"/>
      <c r="N1" s="2"/>
    </row>
    <row r="2" spans="1:16" ht="16.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"/>
      <c r="M2" s="5"/>
      <c r="N2" s="6"/>
      <c r="P2" s="3"/>
    </row>
    <row r="3" spans="1:16" ht="16.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7"/>
      <c r="M3" s="7"/>
      <c r="N3" s="6"/>
      <c r="P3" s="3"/>
    </row>
    <row r="4" spans="1:16" ht="16.5" customHeight="1">
      <c r="A4" s="88" t="s">
        <v>126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"/>
      <c r="M4" s="5"/>
      <c r="N4" s="6"/>
      <c r="P4" s="3"/>
    </row>
    <row r="5" spans="1:16" ht="16.5" customHeight="1">
      <c r="A5" s="87" t="s">
        <v>119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7"/>
      <c r="M5" s="7"/>
      <c r="N5" s="6"/>
      <c r="P5" s="3"/>
    </row>
    <row r="6" spans="1:14" ht="12.75" customHeight="1">
      <c r="A6" s="90" t="s">
        <v>5</v>
      </c>
      <c r="B6" s="91" t="s">
        <v>6</v>
      </c>
      <c r="C6" s="91" t="s">
        <v>122</v>
      </c>
      <c r="D6" s="92" t="s">
        <v>123</v>
      </c>
      <c r="E6" s="92" t="s">
        <v>128</v>
      </c>
      <c r="F6" s="89" t="s">
        <v>3</v>
      </c>
      <c r="G6" s="89"/>
      <c r="H6" s="89"/>
      <c r="I6" s="89"/>
      <c r="J6" s="49"/>
      <c r="K6" s="92" t="s">
        <v>128</v>
      </c>
      <c r="L6" s="84" t="s">
        <v>4</v>
      </c>
      <c r="M6" s="84"/>
      <c r="N6" s="84"/>
    </row>
    <row r="7" spans="1:16" s="9" customFormat="1" ht="12.75" customHeight="1">
      <c r="A7" s="90"/>
      <c r="B7" s="91"/>
      <c r="C7" s="91"/>
      <c r="D7" s="92"/>
      <c r="E7" s="92"/>
      <c r="F7" s="85">
        <v>2012</v>
      </c>
      <c r="G7" s="85"/>
      <c r="H7" s="85"/>
      <c r="I7" s="85"/>
      <c r="J7" s="49"/>
      <c r="K7" s="92"/>
      <c r="L7" s="84">
        <v>2012</v>
      </c>
      <c r="M7" s="84"/>
      <c r="N7" s="84"/>
      <c r="P7" s="10"/>
    </row>
    <row r="8" spans="1:16" s="9" customFormat="1" ht="12.75" customHeight="1">
      <c r="A8" s="90"/>
      <c r="B8" s="91"/>
      <c r="C8" s="91"/>
      <c r="D8" s="92"/>
      <c r="E8" s="92"/>
      <c r="F8" s="49" t="s">
        <v>7</v>
      </c>
      <c r="G8" s="49" t="s">
        <v>8</v>
      </c>
      <c r="H8" s="49" t="s">
        <v>9</v>
      </c>
      <c r="I8" s="59" t="s">
        <v>10</v>
      </c>
      <c r="J8" s="49"/>
      <c r="K8" s="92"/>
      <c r="L8" s="49" t="s">
        <v>11</v>
      </c>
      <c r="M8" s="8" t="s">
        <v>8</v>
      </c>
      <c r="N8" s="8" t="s">
        <v>9</v>
      </c>
      <c r="P8" s="10"/>
    </row>
    <row r="9" spans="1:16" s="9" customFormat="1" ht="12.75" customHeight="1">
      <c r="A9" s="50"/>
      <c r="B9" s="12"/>
      <c r="C9" s="12" t="s">
        <v>12</v>
      </c>
      <c r="D9" s="50" t="s">
        <v>13</v>
      </c>
      <c r="E9" s="50" t="s">
        <v>14</v>
      </c>
      <c r="F9" s="50" t="s">
        <v>15</v>
      </c>
      <c r="G9" s="50" t="s">
        <v>16</v>
      </c>
      <c r="H9" s="50" t="s">
        <v>17</v>
      </c>
      <c r="I9" s="59" t="s">
        <v>18</v>
      </c>
      <c r="J9" s="50"/>
      <c r="K9" s="50" t="s">
        <v>19</v>
      </c>
      <c r="L9" s="50" t="s">
        <v>20</v>
      </c>
      <c r="M9" s="12" t="s">
        <v>21</v>
      </c>
      <c r="N9" s="12" t="s">
        <v>22</v>
      </c>
      <c r="P9" s="10"/>
    </row>
    <row r="10" spans="1:15" ht="12.75" customHeight="1">
      <c r="A10" s="54"/>
      <c r="B10" s="14" t="s">
        <v>23</v>
      </c>
      <c r="C10" s="14"/>
      <c r="D10" s="15">
        <f>D12+D115</f>
        <v>18859.121163196724</v>
      </c>
      <c r="E10" s="15">
        <f>E12+E115</f>
        <v>5815.363122904326</v>
      </c>
      <c r="F10" s="15">
        <f>F12+F115</f>
        <v>4200.609498032787</v>
      </c>
      <c r="G10" s="15">
        <f>G12+G115</f>
        <v>521.5118884055652</v>
      </c>
      <c r="H10" s="15">
        <f>+H12+H115</f>
        <v>6336.875011309892</v>
      </c>
      <c r="I10" s="15">
        <f>IF(H10&lt;&gt;0,(H10/D10))*100</f>
        <v>33.6011151128092</v>
      </c>
      <c r="J10" s="15"/>
      <c r="K10" s="16"/>
      <c r="L10" s="15"/>
      <c r="M10" s="15"/>
      <c r="N10" s="17"/>
      <c r="O10" s="18"/>
    </row>
    <row r="11" spans="1:16" s="25" customFormat="1" ht="12.75" customHeight="1">
      <c r="A11" s="55"/>
      <c r="B11" s="20" t="s">
        <v>24</v>
      </c>
      <c r="C11" s="21"/>
      <c r="D11" s="22">
        <f>D14+D19+D24+D28+D33+D49+D65+D75+D83+D117+D119+D121+D123+D87+D126</f>
        <v>16191.212393196723</v>
      </c>
      <c r="E11" s="22">
        <f>E14+E19+E24+E28+E33+E49+E65+E75+E83+E117+E119+E121+E123+E87+E126</f>
        <v>5815.363122904327</v>
      </c>
      <c r="F11" s="22">
        <f>F14+F19+F24+F28+F33+F49+F65+F75+F83+F117+F119+F121+F123+F87+F126</f>
        <v>4005.786915081968</v>
      </c>
      <c r="G11" s="22">
        <f>G14+G19+G24+G28+G33+G49+G65+G75+G83+G117+G119+G121+G123+G87+G126</f>
        <v>521.5118884055652</v>
      </c>
      <c r="H11" s="22">
        <f>H14+H19+H24+H28+H33+H49+H65+H75+H83+H117+H119+H121+H123+H87+H126</f>
        <v>6336.875011309891</v>
      </c>
      <c r="I11" s="22">
        <f>IF(H11&lt;&gt;0,(H11/D11))*100</f>
        <v>39.137742482907214</v>
      </c>
      <c r="J11" s="22"/>
      <c r="K11" s="23"/>
      <c r="L11" s="22"/>
      <c r="M11" s="22"/>
      <c r="N11" s="24"/>
      <c r="P11" s="26"/>
    </row>
    <row r="12" spans="1:16" s="25" customFormat="1" ht="12.75" customHeight="1">
      <c r="A12" s="55"/>
      <c r="B12" s="20" t="s">
        <v>25</v>
      </c>
      <c r="C12" s="20"/>
      <c r="D12" s="22">
        <f>D14+D19+D24+D28+D33+D49+D65+D75+D83+D87+D101</f>
        <v>13895.618757131148</v>
      </c>
      <c r="E12" s="22">
        <f>E14+E19+E24+E28+E33+E49+E65+E75+E83+E87+E101</f>
        <v>4805.963122904326</v>
      </c>
      <c r="F12" s="22">
        <f>F14+F19+F24+F28+F33+F49+F65+F75+F83+F87+F101</f>
        <v>2529</v>
      </c>
      <c r="G12" s="22">
        <f>G14+G19+G24+G28+G33+G49+G65+G75+G83+G87+G101</f>
        <v>424.0118884055652</v>
      </c>
      <c r="H12" s="22">
        <f>H14+H19+H24+H28+H33+H49+H65+H75+H83+H87+H101</f>
        <v>5229.975011309892</v>
      </c>
      <c r="I12" s="22">
        <f>IF(H12&lt;&gt;0,(H12/D12))*100</f>
        <v>37.63758277137461</v>
      </c>
      <c r="J12" s="22"/>
      <c r="K12" s="23"/>
      <c r="L12" s="22"/>
      <c r="M12" s="22"/>
      <c r="N12" s="24"/>
      <c r="P12" s="26"/>
    </row>
    <row r="13" spans="1:16" s="25" customFormat="1" ht="12.75" customHeight="1">
      <c r="A13" s="55"/>
      <c r="B13" s="27"/>
      <c r="C13" s="2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P13" s="26"/>
    </row>
    <row r="14" spans="1:16" s="25" customFormat="1" ht="12.75" customHeight="1">
      <c r="A14" s="55"/>
      <c r="B14" s="20" t="s">
        <v>26</v>
      </c>
      <c r="C14" s="20"/>
      <c r="D14" s="22">
        <f>SUM(D15:D18)</f>
        <v>1244.684423032787</v>
      </c>
      <c r="E14" s="22">
        <f>SUM(E15:E18)</f>
        <v>847.62824925</v>
      </c>
      <c r="F14" s="22">
        <f>SUM(F15:F18)</f>
        <v>96.69647</v>
      </c>
      <c r="G14" s="22">
        <f>SUM(G15:G18)</f>
        <v>0</v>
      </c>
      <c r="H14" s="22">
        <f aca="true" t="shared" si="0" ref="H14:H45">E14+G14</f>
        <v>847.62824925</v>
      </c>
      <c r="I14" s="22">
        <f aca="true" t="shared" si="1" ref="I14:I45">IF(H14&lt;&gt;0,(H14/D14))*100</f>
        <v>68.09985194356948</v>
      </c>
      <c r="J14" s="22"/>
      <c r="K14" s="22"/>
      <c r="L14" s="22"/>
      <c r="M14" s="22"/>
      <c r="N14" s="24"/>
      <c r="O14" s="28"/>
      <c r="P14" s="26"/>
    </row>
    <row r="15" spans="1:16" s="25" customFormat="1" ht="12.75" customHeight="1">
      <c r="A15" s="61">
        <v>62</v>
      </c>
      <c r="B15" s="68" t="s">
        <v>118</v>
      </c>
      <c r="C15" s="19" t="s">
        <v>121</v>
      </c>
      <c r="D15" s="24">
        <v>859.7885240163936</v>
      </c>
      <c r="E15" s="24">
        <v>611.3</v>
      </c>
      <c r="F15" s="24">
        <v>31.5</v>
      </c>
      <c r="G15" s="24">
        <v>0</v>
      </c>
      <c r="H15" s="24">
        <f t="shared" si="0"/>
        <v>611.3</v>
      </c>
      <c r="I15" s="24">
        <f t="shared" si="1"/>
        <v>71.09887872710712</v>
      </c>
      <c r="J15" s="24"/>
      <c r="K15" s="24">
        <v>100</v>
      </c>
      <c r="L15" s="29">
        <v>5</v>
      </c>
      <c r="M15" s="24">
        <v>0</v>
      </c>
      <c r="N15" s="24">
        <f>+K15+M15</f>
        <v>100</v>
      </c>
      <c r="O15" s="30"/>
      <c r="P15" s="26"/>
    </row>
    <row r="16" spans="1:16" s="25" customFormat="1" ht="12.75" customHeight="1">
      <c r="A16" s="61">
        <v>68</v>
      </c>
      <c r="B16" s="68" t="s">
        <v>135</v>
      </c>
      <c r="C16" s="19" t="s">
        <v>121</v>
      </c>
      <c r="D16" s="24">
        <v>77.95480303278688</v>
      </c>
      <c r="E16" s="24">
        <v>41</v>
      </c>
      <c r="F16" s="24">
        <v>10.164235</v>
      </c>
      <c r="G16" s="24">
        <v>0</v>
      </c>
      <c r="H16" s="24">
        <f t="shared" si="0"/>
        <v>41</v>
      </c>
      <c r="I16" s="24">
        <f t="shared" si="1"/>
        <v>52.594578403021394</v>
      </c>
      <c r="J16" s="24"/>
      <c r="K16" s="24">
        <v>97.30000000000001</v>
      </c>
      <c r="L16" s="29">
        <v>3</v>
      </c>
      <c r="M16" s="24">
        <v>0.1</v>
      </c>
      <c r="N16" s="24">
        <f>+K16+M16</f>
        <v>97.4</v>
      </c>
      <c r="O16" s="30"/>
      <c r="P16" s="26"/>
    </row>
    <row r="17" spans="1:16" s="25" customFormat="1" ht="12.75" customHeight="1">
      <c r="A17" s="61">
        <v>100</v>
      </c>
      <c r="B17" s="68" t="s">
        <v>165</v>
      </c>
      <c r="C17" s="19" t="s">
        <v>121</v>
      </c>
      <c r="D17" s="24">
        <v>80.26909598360656</v>
      </c>
      <c r="E17" s="24">
        <v>70.42824925</v>
      </c>
      <c r="F17" s="24">
        <v>0</v>
      </c>
      <c r="G17" s="24">
        <v>0</v>
      </c>
      <c r="H17" s="24">
        <f t="shared" si="0"/>
        <v>70.42824925</v>
      </c>
      <c r="I17" s="24">
        <f t="shared" si="1"/>
        <v>87.7401799372247</v>
      </c>
      <c r="J17" s="24"/>
      <c r="K17" s="24">
        <v>99.8</v>
      </c>
      <c r="L17" s="24">
        <v>0</v>
      </c>
      <c r="M17" s="24">
        <v>0</v>
      </c>
      <c r="N17" s="24">
        <f>+K17+M17</f>
        <v>99.8</v>
      </c>
      <c r="O17" s="30"/>
      <c r="P17" s="31"/>
    </row>
    <row r="18" spans="1:16" s="25" customFormat="1" ht="12.75" customHeight="1">
      <c r="A18" s="61">
        <v>104</v>
      </c>
      <c r="B18" s="68" t="s">
        <v>27</v>
      </c>
      <c r="C18" s="19" t="s">
        <v>121</v>
      </c>
      <c r="D18" s="24">
        <v>226.672</v>
      </c>
      <c r="E18" s="24">
        <v>124.9</v>
      </c>
      <c r="F18" s="24">
        <v>55.032235</v>
      </c>
      <c r="G18" s="24">
        <v>0</v>
      </c>
      <c r="H18" s="24">
        <f t="shared" si="0"/>
        <v>124.9</v>
      </c>
      <c r="I18" s="24">
        <f t="shared" si="1"/>
        <v>55.1016446671843</v>
      </c>
      <c r="J18" s="24"/>
      <c r="K18" s="24">
        <v>81.8</v>
      </c>
      <c r="L18" s="24">
        <v>2.58</v>
      </c>
      <c r="M18" s="24">
        <v>0</v>
      </c>
      <c r="N18" s="24">
        <f>+K18+M18</f>
        <v>81.8</v>
      </c>
      <c r="O18" s="30"/>
      <c r="P18" s="26"/>
    </row>
    <row r="19" spans="1:16" s="25" customFormat="1" ht="12.75" customHeight="1">
      <c r="A19" s="55"/>
      <c r="B19" s="32" t="s">
        <v>28</v>
      </c>
      <c r="C19" s="32"/>
      <c r="D19" s="22">
        <f>SUM(D20:D23)</f>
        <v>192.7903519672131</v>
      </c>
      <c r="E19" s="22">
        <f>SUM(E20:E23)</f>
        <v>115.339765</v>
      </c>
      <c r="F19" s="22">
        <f>SUM(F20:F23)</f>
        <v>6.618869016393442</v>
      </c>
      <c r="G19" s="22">
        <f>SUM(G20:G23)</f>
        <v>0</v>
      </c>
      <c r="H19" s="22">
        <f t="shared" si="0"/>
        <v>115.339765</v>
      </c>
      <c r="I19" s="22">
        <f t="shared" si="1"/>
        <v>59.82652338308676</v>
      </c>
      <c r="J19" s="22"/>
      <c r="K19" s="22"/>
      <c r="L19" s="22"/>
      <c r="M19" s="22"/>
      <c r="N19" s="24"/>
      <c r="O19" s="28"/>
      <c r="P19" s="26"/>
    </row>
    <row r="20" spans="1:16" s="25" customFormat="1" ht="12.75" customHeight="1">
      <c r="A20" s="61">
        <v>111</v>
      </c>
      <c r="B20" s="34" t="s">
        <v>166</v>
      </c>
      <c r="C20" s="19" t="s">
        <v>121</v>
      </c>
      <c r="D20" s="24">
        <v>31.473586967213116</v>
      </c>
      <c r="E20" s="24">
        <v>31.45</v>
      </c>
      <c r="F20" s="24">
        <v>0</v>
      </c>
      <c r="G20" s="24">
        <v>0</v>
      </c>
      <c r="H20" s="24">
        <f t="shared" si="0"/>
        <v>31.45</v>
      </c>
      <c r="I20" s="24">
        <f t="shared" si="1"/>
        <v>99.92505789938183</v>
      </c>
      <c r="J20" s="22"/>
      <c r="K20" s="24">
        <v>99.9</v>
      </c>
      <c r="L20" s="24">
        <v>0</v>
      </c>
      <c r="M20" s="24">
        <v>0</v>
      </c>
      <c r="N20" s="24">
        <f aca="true" t="shared" si="2" ref="N20:N27">+K20+M20</f>
        <v>99.9</v>
      </c>
      <c r="O20" s="30"/>
      <c r="P20" s="26"/>
    </row>
    <row r="21" spans="1:16" s="25" customFormat="1" ht="12.75" customHeight="1">
      <c r="A21" s="61">
        <v>112</v>
      </c>
      <c r="B21" s="34" t="s">
        <v>477</v>
      </c>
      <c r="C21" s="19" t="s">
        <v>121</v>
      </c>
      <c r="D21" s="24">
        <v>13.689765</v>
      </c>
      <c r="E21" s="24">
        <v>13.689765</v>
      </c>
      <c r="F21" s="24">
        <v>0</v>
      </c>
      <c r="G21" s="24">
        <v>0</v>
      </c>
      <c r="H21" s="24">
        <f t="shared" si="0"/>
        <v>13.689765</v>
      </c>
      <c r="I21" s="24">
        <f t="shared" si="1"/>
        <v>100</v>
      </c>
      <c r="J21" s="22"/>
      <c r="K21" s="24">
        <v>100</v>
      </c>
      <c r="L21" s="24">
        <v>0</v>
      </c>
      <c r="M21" s="24">
        <v>0</v>
      </c>
      <c r="N21" s="24">
        <f t="shared" si="2"/>
        <v>100</v>
      </c>
      <c r="O21" s="30"/>
      <c r="P21" s="26"/>
    </row>
    <row r="22" spans="1:16" s="25" customFormat="1" ht="12.75" customHeight="1">
      <c r="A22" s="61">
        <v>128</v>
      </c>
      <c r="B22" s="68" t="s">
        <v>29</v>
      </c>
      <c r="C22" s="19" t="s">
        <v>121</v>
      </c>
      <c r="D22" s="24">
        <v>116.752</v>
      </c>
      <c r="E22" s="24">
        <v>70.2</v>
      </c>
      <c r="F22" s="24">
        <v>4.791869016393442</v>
      </c>
      <c r="G22" s="24">
        <v>0</v>
      </c>
      <c r="H22" s="24">
        <f t="shared" si="0"/>
        <v>70.2</v>
      </c>
      <c r="I22" s="24">
        <f t="shared" si="1"/>
        <v>60.12744963683706</v>
      </c>
      <c r="J22" s="22"/>
      <c r="K22" s="24">
        <v>79</v>
      </c>
      <c r="L22" s="24">
        <v>2</v>
      </c>
      <c r="M22" s="24">
        <v>0</v>
      </c>
      <c r="N22" s="24">
        <f t="shared" si="2"/>
        <v>79</v>
      </c>
      <c r="O22" s="30"/>
      <c r="P22" s="33"/>
    </row>
    <row r="23" spans="1:16" s="25" customFormat="1" ht="12.75" customHeight="1">
      <c r="A23" s="61">
        <v>129</v>
      </c>
      <c r="B23" s="68" t="s">
        <v>136</v>
      </c>
      <c r="C23" s="19" t="s">
        <v>39</v>
      </c>
      <c r="D23" s="24">
        <v>30.875</v>
      </c>
      <c r="E23" s="24">
        <v>0</v>
      </c>
      <c r="F23" s="24">
        <v>1.827</v>
      </c>
      <c r="G23" s="24">
        <v>0</v>
      </c>
      <c r="H23" s="24">
        <f t="shared" si="0"/>
        <v>0</v>
      </c>
      <c r="I23" s="24">
        <f t="shared" si="1"/>
        <v>0</v>
      </c>
      <c r="J23" s="22"/>
      <c r="K23" s="24">
        <v>0</v>
      </c>
      <c r="L23" s="24">
        <v>5.92</v>
      </c>
      <c r="M23" s="24">
        <v>0</v>
      </c>
      <c r="N23" s="24">
        <f t="shared" si="2"/>
        <v>0</v>
      </c>
      <c r="O23" s="30"/>
      <c r="P23" s="33"/>
    </row>
    <row r="24" spans="1:16" s="25" customFormat="1" ht="12.75" customHeight="1">
      <c r="A24" s="55"/>
      <c r="B24" s="32" t="s">
        <v>30</v>
      </c>
      <c r="C24" s="32"/>
      <c r="D24" s="22">
        <f>SUM(D25:D27)</f>
        <v>130.4338480327869</v>
      </c>
      <c r="E24" s="22">
        <f>SUM(E25:E27)</f>
        <v>93.89961383568075</v>
      </c>
      <c r="F24" s="22">
        <f>SUM(F25:F27)</f>
        <v>30.80031598360656</v>
      </c>
      <c r="G24" s="22">
        <f>SUM(G25:G27)</f>
        <v>0</v>
      </c>
      <c r="H24" s="22">
        <f t="shared" si="0"/>
        <v>93.89961383568075</v>
      </c>
      <c r="I24" s="22">
        <f t="shared" si="1"/>
        <v>71.99021975651397</v>
      </c>
      <c r="J24" s="22"/>
      <c r="K24" s="22"/>
      <c r="L24" s="22"/>
      <c r="M24" s="22"/>
      <c r="N24" s="24"/>
      <c r="O24" s="30"/>
      <c r="P24" s="26"/>
    </row>
    <row r="25" spans="1:16" s="25" customFormat="1" ht="12.75" customHeight="1">
      <c r="A25" s="61">
        <v>139</v>
      </c>
      <c r="B25" s="68" t="s">
        <v>168</v>
      </c>
      <c r="C25" s="19" t="s">
        <v>121</v>
      </c>
      <c r="D25" s="24">
        <v>16.071429016393445</v>
      </c>
      <c r="E25" s="24">
        <v>10.94469483568075</v>
      </c>
      <c r="F25" s="24">
        <v>0</v>
      </c>
      <c r="G25" s="24">
        <v>0</v>
      </c>
      <c r="H25" s="24">
        <f t="shared" si="0"/>
        <v>10.94469483568075</v>
      </c>
      <c r="I25" s="24">
        <f t="shared" si="1"/>
        <v>68.10032153654016</v>
      </c>
      <c r="J25" s="24"/>
      <c r="K25" s="24">
        <v>68</v>
      </c>
      <c r="L25" s="24">
        <v>0</v>
      </c>
      <c r="M25" s="24">
        <v>0</v>
      </c>
      <c r="N25" s="24">
        <f t="shared" si="2"/>
        <v>68</v>
      </c>
      <c r="O25" s="30"/>
      <c r="P25" s="26"/>
    </row>
    <row r="26" spans="1:16" s="25" customFormat="1" ht="12.75" customHeight="1">
      <c r="A26" s="61">
        <v>140</v>
      </c>
      <c r="B26" s="68" t="s">
        <v>31</v>
      </c>
      <c r="C26" s="19" t="s">
        <v>121</v>
      </c>
      <c r="D26" s="24">
        <v>31.184419016393445</v>
      </c>
      <c r="E26" s="24">
        <v>21.6205</v>
      </c>
      <c r="F26" s="24">
        <v>8.999791967213115</v>
      </c>
      <c r="G26" s="24">
        <v>0</v>
      </c>
      <c r="H26" s="24">
        <f t="shared" si="0"/>
        <v>21.6205</v>
      </c>
      <c r="I26" s="24">
        <f t="shared" si="1"/>
        <v>69.33109765051016</v>
      </c>
      <c r="J26" s="24"/>
      <c r="K26" s="24">
        <v>60</v>
      </c>
      <c r="L26" s="24">
        <v>29</v>
      </c>
      <c r="M26" s="24">
        <v>0</v>
      </c>
      <c r="N26" s="24">
        <f t="shared" si="2"/>
        <v>60</v>
      </c>
      <c r="O26" s="30"/>
      <c r="P26" s="35"/>
    </row>
    <row r="27" spans="1:16" s="25" customFormat="1" ht="12.75" customHeight="1">
      <c r="A27" s="61">
        <v>142</v>
      </c>
      <c r="B27" s="68" t="s">
        <v>137</v>
      </c>
      <c r="C27" s="19" t="s">
        <v>121</v>
      </c>
      <c r="D27" s="24">
        <v>83.178</v>
      </c>
      <c r="E27" s="24">
        <v>61.334419</v>
      </c>
      <c r="F27" s="24">
        <v>21.800524016393446</v>
      </c>
      <c r="G27" s="24">
        <v>0</v>
      </c>
      <c r="H27" s="24">
        <f t="shared" si="0"/>
        <v>61.334419</v>
      </c>
      <c r="I27" s="24">
        <f t="shared" si="1"/>
        <v>73.7387518334175</v>
      </c>
      <c r="J27" s="22"/>
      <c r="K27" s="24">
        <v>48</v>
      </c>
      <c r="L27" s="24">
        <v>26.21</v>
      </c>
      <c r="M27" s="24">
        <v>0</v>
      </c>
      <c r="N27" s="24">
        <f t="shared" si="2"/>
        <v>48</v>
      </c>
      <c r="O27" s="30"/>
      <c r="P27" s="26"/>
    </row>
    <row r="28" spans="1:16" s="25" customFormat="1" ht="12.75" customHeight="1">
      <c r="A28" s="55"/>
      <c r="B28" s="32" t="s">
        <v>32</v>
      </c>
      <c r="C28" s="32"/>
      <c r="D28" s="22">
        <f>SUM(D29:D32)</f>
        <v>1208.2084290163934</v>
      </c>
      <c r="E28" s="22">
        <f>SUM(E29:E32)</f>
        <v>928.5432000000002</v>
      </c>
      <c r="F28" s="22">
        <f>SUM(F29:F32)</f>
        <v>20.21721803278689</v>
      </c>
      <c r="G28" s="22">
        <f>SUM(G29:G32)</f>
        <v>136.5464</v>
      </c>
      <c r="H28" s="22">
        <f t="shared" si="0"/>
        <v>1065.0896000000002</v>
      </c>
      <c r="I28" s="22">
        <f t="shared" si="1"/>
        <v>88.15445865305651</v>
      </c>
      <c r="J28" s="22"/>
      <c r="K28" s="22"/>
      <c r="L28" s="22"/>
      <c r="M28" s="24"/>
      <c r="N28" s="24"/>
      <c r="O28" s="30"/>
      <c r="P28" s="26"/>
    </row>
    <row r="29" spans="1:16" s="25" customFormat="1" ht="12.75" customHeight="1">
      <c r="A29" s="61">
        <v>146</v>
      </c>
      <c r="B29" s="68" t="s">
        <v>33</v>
      </c>
      <c r="C29" s="19" t="s">
        <v>34</v>
      </c>
      <c r="D29" s="24">
        <v>1042.181</v>
      </c>
      <c r="E29" s="24">
        <v>802.4900000000001</v>
      </c>
      <c r="F29" s="24">
        <v>20.21721803278689</v>
      </c>
      <c r="G29" s="36">
        <v>136</v>
      </c>
      <c r="H29" s="24">
        <f t="shared" si="0"/>
        <v>938.4900000000001</v>
      </c>
      <c r="I29" s="24">
        <f t="shared" si="1"/>
        <v>90.05057662728451</v>
      </c>
      <c r="J29" s="22"/>
      <c r="K29" s="24">
        <v>87.5</v>
      </c>
      <c r="L29" s="29">
        <v>11.87</v>
      </c>
      <c r="M29" s="24">
        <v>3.4</v>
      </c>
      <c r="N29" s="24">
        <f>+K29+M29</f>
        <v>90.9</v>
      </c>
      <c r="O29" s="30"/>
      <c r="P29" s="26"/>
    </row>
    <row r="30" spans="1:16" s="25" customFormat="1" ht="12.75" customHeight="1">
      <c r="A30" s="61">
        <v>151</v>
      </c>
      <c r="B30" s="68" t="s">
        <v>35</v>
      </c>
      <c r="C30" s="19" t="s">
        <v>121</v>
      </c>
      <c r="D30" s="24">
        <v>22.321429016393445</v>
      </c>
      <c r="E30" s="24">
        <v>19.7532</v>
      </c>
      <c r="F30" s="24">
        <v>0</v>
      </c>
      <c r="G30" s="36">
        <v>0.4464000000000006</v>
      </c>
      <c r="H30" s="24">
        <f t="shared" si="0"/>
        <v>20.1996</v>
      </c>
      <c r="I30" s="24">
        <f t="shared" si="1"/>
        <v>90.4942061960499</v>
      </c>
      <c r="J30" s="22"/>
      <c r="K30" s="24">
        <v>85</v>
      </c>
      <c r="L30" s="24">
        <v>0</v>
      </c>
      <c r="M30" s="24">
        <v>5.5</v>
      </c>
      <c r="N30" s="24">
        <f>+K30+M30</f>
        <v>90.5</v>
      </c>
      <c r="O30" s="30"/>
      <c r="P30" s="35"/>
    </row>
    <row r="31" spans="1:16" s="25" customFormat="1" ht="12.75" customHeight="1">
      <c r="A31" s="61">
        <v>164</v>
      </c>
      <c r="B31" s="68" t="s">
        <v>138</v>
      </c>
      <c r="C31" s="19" t="s">
        <v>120</v>
      </c>
      <c r="D31" s="24">
        <v>67.576</v>
      </c>
      <c r="E31" s="24">
        <v>36.7</v>
      </c>
      <c r="F31" s="24">
        <v>0</v>
      </c>
      <c r="G31" s="36">
        <v>0</v>
      </c>
      <c r="H31" s="24">
        <f t="shared" si="0"/>
        <v>36.7</v>
      </c>
      <c r="I31" s="24">
        <f t="shared" si="1"/>
        <v>54.30922220906832</v>
      </c>
      <c r="J31" s="22"/>
      <c r="K31" s="24">
        <v>54.3</v>
      </c>
      <c r="L31" s="24">
        <v>0</v>
      </c>
      <c r="M31" s="24">
        <v>0</v>
      </c>
      <c r="N31" s="24">
        <f aca="true" t="shared" si="3" ref="N31:N47">+K31+M31</f>
        <v>54.3</v>
      </c>
      <c r="O31" s="30"/>
      <c r="P31" s="35"/>
    </row>
    <row r="32" spans="1:16" s="25" customFormat="1" ht="12.75" customHeight="1">
      <c r="A32" s="61">
        <v>170</v>
      </c>
      <c r="B32" s="68" t="s">
        <v>37</v>
      </c>
      <c r="C32" s="19" t="s">
        <v>34</v>
      </c>
      <c r="D32" s="24">
        <v>76.13</v>
      </c>
      <c r="E32" s="24">
        <v>69.6</v>
      </c>
      <c r="F32" s="24">
        <v>0</v>
      </c>
      <c r="G32" s="36">
        <v>0.09999999999999432</v>
      </c>
      <c r="H32" s="24">
        <f t="shared" si="0"/>
        <v>69.69999999999999</v>
      </c>
      <c r="I32" s="24">
        <f t="shared" si="1"/>
        <v>91.553920924734</v>
      </c>
      <c r="J32" s="22"/>
      <c r="K32" s="24">
        <v>99.69999999999999</v>
      </c>
      <c r="L32" s="29">
        <v>1.9</v>
      </c>
      <c r="M32" s="24">
        <v>0</v>
      </c>
      <c r="N32" s="24">
        <f t="shared" si="3"/>
        <v>99.69999999999999</v>
      </c>
      <c r="O32" s="30"/>
      <c r="P32" s="35"/>
    </row>
    <row r="33" spans="1:16" s="25" customFormat="1" ht="12.75" customHeight="1">
      <c r="A33" s="55"/>
      <c r="B33" s="32" t="s">
        <v>38</v>
      </c>
      <c r="C33" s="32"/>
      <c r="D33" s="22">
        <f>SUM(D34:D48)</f>
        <v>1918.3524840163936</v>
      </c>
      <c r="E33" s="22">
        <f>SUM(E34:E48)</f>
        <v>814.2516472474967</v>
      </c>
      <c r="F33" s="22">
        <f>SUM(F34:F48)</f>
        <v>646.4601459836066</v>
      </c>
      <c r="G33" s="22">
        <f>SUM(G34:G48)</f>
        <v>35.952922535211286</v>
      </c>
      <c r="H33" s="22">
        <f t="shared" si="0"/>
        <v>850.2045697827081</v>
      </c>
      <c r="I33" s="22">
        <f t="shared" si="1"/>
        <v>44.31951775633338</v>
      </c>
      <c r="J33" s="22"/>
      <c r="K33" s="24"/>
      <c r="L33" s="22"/>
      <c r="M33" s="24"/>
      <c r="N33" s="24"/>
      <c r="O33" s="30"/>
      <c r="P33" s="26"/>
    </row>
    <row r="34" spans="1:16" s="25" customFormat="1" ht="12.75" customHeight="1">
      <c r="A34" s="61">
        <v>171</v>
      </c>
      <c r="B34" s="68" t="s">
        <v>139</v>
      </c>
      <c r="C34" s="34" t="s">
        <v>34</v>
      </c>
      <c r="D34" s="24">
        <v>591.839315</v>
      </c>
      <c r="E34" s="24">
        <v>166.7</v>
      </c>
      <c r="F34" s="24">
        <v>294.95885696721314</v>
      </c>
      <c r="G34" s="36">
        <v>13</v>
      </c>
      <c r="H34" s="24">
        <f t="shared" si="0"/>
        <v>179.7</v>
      </c>
      <c r="I34" s="24">
        <f t="shared" si="1"/>
        <v>30.362971070956984</v>
      </c>
      <c r="J34" s="22"/>
      <c r="K34" s="24">
        <v>47.400000000000006</v>
      </c>
      <c r="L34" s="29">
        <v>43.8</v>
      </c>
      <c r="M34" s="24">
        <v>8.2</v>
      </c>
      <c r="N34" s="24">
        <f t="shared" si="3"/>
        <v>55.60000000000001</v>
      </c>
      <c r="O34" s="30"/>
      <c r="P34" s="35"/>
    </row>
    <row r="35" spans="1:16" s="25" customFormat="1" ht="12.75" customHeight="1">
      <c r="A35" s="61">
        <v>176</v>
      </c>
      <c r="B35" s="68" t="s">
        <v>140</v>
      </c>
      <c r="C35" s="19" t="s">
        <v>34</v>
      </c>
      <c r="D35" s="24">
        <v>60</v>
      </c>
      <c r="E35" s="24">
        <v>7</v>
      </c>
      <c r="F35" s="24">
        <v>45.29950803278689</v>
      </c>
      <c r="G35" s="36">
        <v>5.4</v>
      </c>
      <c r="H35" s="24">
        <f t="shared" si="0"/>
        <v>12.4</v>
      </c>
      <c r="I35" s="24">
        <f t="shared" si="1"/>
        <v>20.666666666666668</v>
      </c>
      <c r="J35" s="22"/>
      <c r="K35" s="24">
        <v>20.400000000000002</v>
      </c>
      <c r="L35" s="29">
        <v>74.5</v>
      </c>
      <c r="M35" s="24">
        <v>15.6</v>
      </c>
      <c r="N35" s="24">
        <f t="shared" si="3"/>
        <v>36</v>
      </c>
      <c r="O35" s="30"/>
      <c r="P35" s="35"/>
    </row>
    <row r="36" spans="1:16" s="25" customFormat="1" ht="12.75" customHeight="1">
      <c r="A36" s="61">
        <v>180</v>
      </c>
      <c r="B36" s="68" t="s">
        <v>141</v>
      </c>
      <c r="C36" s="19" t="s">
        <v>39</v>
      </c>
      <c r="D36" s="24">
        <v>65.36000000000001</v>
      </c>
      <c r="E36" s="24">
        <v>0</v>
      </c>
      <c r="F36" s="24">
        <v>26.144</v>
      </c>
      <c r="G36" s="36">
        <v>0</v>
      </c>
      <c r="H36" s="24">
        <f t="shared" si="0"/>
        <v>0</v>
      </c>
      <c r="I36" s="24">
        <f t="shared" si="1"/>
        <v>0</v>
      </c>
      <c r="J36" s="22"/>
      <c r="K36" s="24">
        <v>0</v>
      </c>
      <c r="L36" s="24">
        <v>40</v>
      </c>
      <c r="M36" s="24">
        <v>0</v>
      </c>
      <c r="N36" s="24">
        <f t="shared" si="3"/>
        <v>0</v>
      </c>
      <c r="O36" s="30"/>
      <c r="P36" s="26"/>
    </row>
    <row r="37" spans="1:16" s="25" customFormat="1" ht="12.75" customHeight="1">
      <c r="A37" s="61">
        <v>185</v>
      </c>
      <c r="B37" s="68" t="s">
        <v>41</v>
      </c>
      <c r="C37" s="19" t="s">
        <v>121</v>
      </c>
      <c r="D37" s="24">
        <v>30.317</v>
      </c>
      <c r="E37" s="24">
        <v>23.3</v>
      </c>
      <c r="F37" s="24">
        <v>0</v>
      </c>
      <c r="G37" s="36">
        <v>0</v>
      </c>
      <c r="H37" s="24">
        <f t="shared" si="0"/>
        <v>23.3</v>
      </c>
      <c r="I37" s="24">
        <f t="shared" si="1"/>
        <v>76.85457004321007</v>
      </c>
      <c r="J37" s="22"/>
      <c r="K37" s="24">
        <v>94.4</v>
      </c>
      <c r="L37" s="24">
        <v>0</v>
      </c>
      <c r="M37" s="24">
        <v>0</v>
      </c>
      <c r="N37" s="24">
        <f t="shared" si="3"/>
        <v>94.4</v>
      </c>
      <c r="O37" s="30"/>
      <c r="P37" s="26"/>
    </row>
    <row r="38" spans="1:16" s="25" customFormat="1" ht="12.75" customHeight="1">
      <c r="A38" s="61">
        <v>188</v>
      </c>
      <c r="B38" s="68" t="s">
        <v>42</v>
      </c>
      <c r="C38" s="19" t="s">
        <v>121</v>
      </c>
      <c r="D38" s="24">
        <v>283.9448130327869</v>
      </c>
      <c r="E38" s="24">
        <v>137.3</v>
      </c>
      <c r="F38" s="24">
        <v>37.778339016393446</v>
      </c>
      <c r="G38" s="36">
        <v>1.4000000000000057</v>
      </c>
      <c r="H38" s="24">
        <f t="shared" si="0"/>
        <v>138.70000000000002</v>
      </c>
      <c r="I38" s="24">
        <f t="shared" si="1"/>
        <v>48.847520234146494</v>
      </c>
      <c r="J38" s="22"/>
      <c r="K38" s="24">
        <v>41.800000000000004</v>
      </c>
      <c r="L38" s="29">
        <v>28</v>
      </c>
      <c r="M38" s="24">
        <v>0.6</v>
      </c>
      <c r="N38" s="24">
        <f t="shared" si="3"/>
        <v>42.400000000000006</v>
      </c>
      <c r="O38" s="30"/>
      <c r="P38" s="26"/>
    </row>
    <row r="39" spans="1:16" s="25" customFormat="1" ht="12.75" customHeight="1">
      <c r="A39" s="61">
        <v>189</v>
      </c>
      <c r="B39" s="68" t="s">
        <v>43</v>
      </c>
      <c r="C39" s="34" t="s">
        <v>36</v>
      </c>
      <c r="D39" s="24">
        <v>19.919</v>
      </c>
      <c r="E39" s="24">
        <v>14.9</v>
      </c>
      <c r="F39" s="24">
        <v>0</v>
      </c>
      <c r="G39" s="36">
        <v>1.200000000000001</v>
      </c>
      <c r="H39" s="24">
        <f t="shared" si="0"/>
        <v>16.1</v>
      </c>
      <c r="I39" s="24">
        <f t="shared" si="1"/>
        <v>80.82735077062102</v>
      </c>
      <c r="J39" s="22"/>
      <c r="K39" s="24">
        <v>99.8</v>
      </c>
      <c r="L39" s="29">
        <v>82.7</v>
      </c>
      <c r="M39" s="24">
        <v>0.2</v>
      </c>
      <c r="N39" s="24">
        <f t="shared" si="3"/>
        <v>100</v>
      </c>
      <c r="O39" s="30"/>
      <c r="P39" s="35"/>
    </row>
    <row r="40" spans="1:16" s="25" customFormat="1" ht="12.75" customHeight="1">
      <c r="A40" s="61">
        <v>190</v>
      </c>
      <c r="B40" s="68" t="s">
        <v>44</v>
      </c>
      <c r="C40" s="19" t="s">
        <v>121</v>
      </c>
      <c r="D40" s="24">
        <v>70.12607</v>
      </c>
      <c r="E40" s="24">
        <v>50.22725663716814</v>
      </c>
      <c r="F40" s="24">
        <v>0</v>
      </c>
      <c r="G40" s="36">
        <v>0</v>
      </c>
      <c r="H40" s="24">
        <f t="shared" si="0"/>
        <v>50.22725663716814</v>
      </c>
      <c r="I40" s="24">
        <f t="shared" si="1"/>
        <v>71.6242285317973</v>
      </c>
      <c r="J40" s="22"/>
      <c r="K40" s="24">
        <v>76</v>
      </c>
      <c r="L40" s="24">
        <v>0</v>
      </c>
      <c r="M40" s="24">
        <v>0</v>
      </c>
      <c r="N40" s="24">
        <f t="shared" si="3"/>
        <v>76</v>
      </c>
      <c r="O40" s="30"/>
      <c r="P40" s="35"/>
    </row>
    <row r="41" spans="1:16" s="25" customFormat="1" ht="12.75" customHeight="1">
      <c r="A41" s="61">
        <v>192</v>
      </c>
      <c r="B41" s="68" t="s">
        <v>45</v>
      </c>
      <c r="C41" s="19" t="s">
        <v>121</v>
      </c>
      <c r="D41" s="24">
        <v>63.39285696721311</v>
      </c>
      <c r="E41" s="24">
        <v>45.6408</v>
      </c>
      <c r="F41" s="24">
        <v>0</v>
      </c>
      <c r="G41" s="36">
        <v>0</v>
      </c>
      <c r="H41" s="24">
        <f t="shared" si="0"/>
        <v>45.6408</v>
      </c>
      <c r="I41" s="24">
        <f t="shared" si="1"/>
        <v>71.9967551290605</v>
      </c>
      <c r="J41" s="22"/>
      <c r="K41" s="24">
        <v>72</v>
      </c>
      <c r="L41" s="24">
        <v>0</v>
      </c>
      <c r="M41" s="24">
        <v>0</v>
      </c>
      <c r="N41" s="24">
        <f t="shared" si="3"/>
        <v>72</v>
      </c>
      <c r="O41" s="30"/>
      <c r="P41" s="35"/>
    </row>
    <row r="42" spans="1:16" s="25" customFormat="1" ht="12.75" customHeight="1">
      <c r="A42" s="61">
        <v>194</v>
      </c>
      <c r="B42" s="68" t="s">
        <v>46</v>
      </c>
      <c r="C42" s="19" t="s">
        <v>121</v>
      </c>
      <c r="D42" s="24">
        <v>68.5</v>
      </c>
      <c r="E42" s="24">
        <v>39.730000000000004</v>
      </c>
      <c r="F42" s="24">
        <v>43.357775</v>
      </c>
      <c r="G42" s="36">
        <v>4.4524999999999935</v>
      </c>
      <c r="H42" s="24">
        <f t="shared" si="0"/>
        <v>44.1825</v>
      </c>
      <c r="I42" s="24">
        <f t="shared" si="1"/>
        <v>64.5</v>
      </c>
      <c r="J42" s="22"/>
      <c r="K42" s="24">
        <v>57</v>
      </c>
      <c r="L42" s="24">
        <v>63.3</v>
      </c>
      <c r="M42" s="24">
        <v>7.5</v>
      </c>
      <c r="N42" s="24">
        <f t="shared" si="3"/>
        <v>64.5</v>
      </c>
      <c r="O42" s="28"/>
      <c r="P42" s="35"/>
    </row>
    <row r="43" spans="1:22" s="25" customFormat="1" ht="12.75" customHeight="1">
      <c r="A43" s="61">
        <v>195</v>
      </c>
      <c r="B43" s="68" t="s">
        <v>47</v>
      </c>
      <c r="C43" s="19" t="s">
        <v>121</v>
      </c>
      <c r="D43" s="24">
        <v>146.69642901639347</v>
      </c>
      <c r="E43" s="24">
        <v>142.29399061032862</v>
      </c>
      <c r="F43" s="24">
        <v>69.65794401639346</v>
      </c>
      <c r="G43" s="36">
        <v>2.2004225352112883</v>
      </c>
      <c r="H43" s="24">
        <f t="shared" si="0"/>
        <v>144.4944131455399</v>
      </c>
      <c r="I43" s="24">
        <f t="shared" si="1"/>
        <v>98.49893014736747</v>
      </c>
      <c r="J43" s="22"/>
      <c r="K43" s="24">
        <v>94</v>
      </c>
      <c r="L43" s="24">
        <v>0</v>
      </c>
      <c r="M43" s="24">
        <v>4.5</v>
      </c>
      <c r="N43" s="24">
        <f t="shared" si="3"/>
        <v>98.5</v>
      </c>
      <c r="O43" s="30"/>
      <c r="P43" s="35"/>
      <c r="R43" s="38"/>
      <c r="T43" s="39"/>
      <c r="V43" s="40"/>
    </row>
    <row r="44" spans="1:16" s="25" customFormat="1" ht="12.75" customHeight="1">
      <c r="A44" s="61">
        <v>198</v>
      </c>
      <c r="B44" s="68" t="s">
        <v>48</v>
      </c>
      <c r="C44" s="19" t="s">
        <v>127</v>
      </c>
      <c r="D44" s="24">
        <v>53.465</v>
      </c>
      <c r="E44" s="24">
        <v>14.159600000000001</v>
      </c>
      <c r="F44" s="24">
        <v>0</v>
      </c>
      <c r="G44" s="36">
        <v>0</v>
      </c>
      <c r="H44" s="24">
        <f t="shared" si="0"/>
        <v>14.159600000000001</v>
      </c>
      <c r="I44" s="24">
        <f t="shared" si="1"/>
        <v>26.483867950995975</v>
      </c>
      <c r="J44" s="22"/>
      <c r="K44" s="24">
        <v>26</v>
      </c>
      <c r="L44" s="24">
        <v>0</v>
      </c>
      <c r="M44" s="24">
        <v>0</v>
      </c>
      <c r="N44" s="24">
        <f t="shared" si="3"/>
        <v>26</v>
      </c>
      <c r="O44" s="30"/>
      <c r="P44" s="35"/>
    </row>
    <row r="45" spans="1:17" s="25" customFormat="1" ht="12.75" customHeight="1">
      <c r="A45" s="61">
        <v>200</v>
      </c>
      <c r="B45" s="68" t="s">
        <v>49</v>
      </c>
      <c r="C45" s="19" t="s">
        <v>34</v>
      </c>
      <c r="D45" s="24">
        <v>72.968</v>
      </c>
      <c r="E45" s="24">
        <v>20.4</v>
      </c>
      <c r="F45" s="24">
        <v>46.99139196721312</v>
      </c>
      <c r="G45" s="36">
        <v>5.300000000000001</v>
      </c>
      <c r="H45" s="24">
        <f t="shared" si="0"/>
        <v>25.7</v>
      </c>
      <c r="I45" s="24">
        <f t="shared" si="1"/>
        <v>35.22091875890801</v>
      </c>
      <c r="J45" s="22"/>
      <c r="K45" s="24">
        <v>36.1</v>
      </c>
      <c r="L45" s="29">
        <v>64.4</v>
      </c>
      <c r="M45" s="24">
        <v>9.1</v>
      </c>
      <c r="N45" s="24">
        <f t="shared" si="3"/>
        <v>45.2</v>
      </c>
      <c r="O45" s="30"/>
      <c r="P45" s="35"/>
      <c r="Q45" s="41"/>
    </row>
    <row r="46" spans="1:16" s="25" customFormat="1" ht="12.75" customHeight="1">
      <c r="A46" s="61">
        <v>201</v>
      </c>
      <c r="B46" s="68" t="s">
        <v>50</v>
      </c>
      <c r="C46" s="19" t="s">
        <v>121</v>
      </c>
      <c r="D46" s="24">
        <v>113.754</v>
      </c>
      <c r="E46" s="24">
        <v>32.599999999999994</v>
      </c>
      <c r="F46" s="24">
        <v>18.95141598360656</v>
      </c>
      <c r="G46" s="36">
        <v>0</v>
      </c>
      <c r="H46" s="24">
        <f aca="true" t="shared" si="4" ref="H46:H77">E46+G46</f>
        <v>32.599999999999994</v>
      </c>
      <c r="I46" s="24">
        <f aca="true" t="shared" si="5" ref="I46:I77">IF(H46&lt;&gt;0,(H46/D46))*100</f>
        <v>28.658332893788348</v>
      </c>
      <c r="J46" s="22"/>
      <c r="K46" s="24">
        <v>27.7</v>
      </c>
      <c r="L46" s="24">
        <v>16.66</v>
      </c>
      <c r="M46" s="24">
        <v>0</v>
      </c>
      <c r="N46" s="24">
        <f t="shared" si="3"/>
        <v>27.7</v>
      </c>
      <c r="O46" s="30"/>
      <c r="P46" s="26"/>
    </row>
    <row r="47" spans="1:16" s="25" customFormat="1" ht="12.75" customHeight="1">
      <c r="A47" s="61">
        <v>202</v>
      </c>
      <c r="B47" s="68" t="s">
        <v>51</v>
      </c>
      <c r="C47" s="19" t="s">
        <v>120</v>
      </c>
      <c r="D47" s="24">
        <v>160.577</v>
      </c>
      <c r="E47" s="24">
        <v>13.5</v>
      </c>
      <c r="F47" s="24">
        <v>62.551405</v>
      </c>
      <c r="G47" s="36">
        <v>3</v>
      </c>
      <c r="H47" s="24">
        <f t="shared" si="4"/>
        <v>16.5</v>
      </c>
      <c r="I47" s="24">
        <f t="shared" si="5"/>
        <v>10.275444179427938</v>
      </c>
      <c r="J47" s="22"/>
      <c r="K47" s="24">
        <v>8.399999999999999</v>
      </c>
      <c r="L47" s="29">
        <v>34.4</v>
      </c>
      <c r="M47" s="24">
        <v>11.5</v>
      </c>
      <c r="N47" s="24">
        <f t="shared" si="3"/>
        <v>19.9</v>
      </c>
      <c r="O47" s="30"/>
      <c r="P47" s="26"/>
    </row>
    <row r="48" spans="1:16" s="25" customFormat="1" ht="12.75" customHeight="1">
      <c r="A48" s="61">
        <v>204</v>
      </c>
      <c r="B48" s="68" t="s">
        <v>53</v>
      </c>
      <c r="C48" s="19" t="s">
        <v>121</v>
      </c>
      <c r="D48" s="24">
        <v>117.493</v>
      </c>
      <c r="E48" s="24">
        <v>106.5</v>
      </c>
      <c r="F48" s="24">
        <v>0.76951</v>
      </c>
      <c r="G48" s="36">
        <v>0</v>
      </c>
      <c r="H48" s="24">
        <f t="shared" si="4"/>
        <v>106.5</v>
      </c>
      <c r="I48" s="24">
        <f t="shared" si="5"/>
        <v>90.64369792242942</v>
      </c>
      <c r="J48" s="22"/>
      <c r="K48" s="24">
        <v>77.80000000000001</v>
      </c>
      <c r="L48" s="24">
        <v>7</v>
      </c>
      <c r="M48" s="24">
        <v>0</v>
      </c>
      <c r="N48" s="24">
        <f>+K48+M48</f>
        <v>77.80000000000001</v>
      </c>
      <c r="O48" s="30"/>
      <c r="P48" s="26"/>
    </row>
    <row r="49" spans="1:16" s="25" customFormat="1" ht="12.75" customHeight="1">
      <c r="A49" s="55"/>
      <c r="B49" s="32" t="s">
        <v>54</v>
      </c>
      <c r="C49" s="32"/>
      <c r="D49" s="22">
        <f>SUM(D50:D64)</f>
        <v>2520.8978190163934</v>
      </c>
      <c r="E49" s="22">
        <f>SUM(E50:E64)</f>
        <v>1645.1988375711496</v>
      </c>
      <c r="F49" s="22">
        <f>SUM(F50:F64)</f>
        <v>348.8196419672131</v>
      </c>
      <c r="G49" s="62">
        <f>SUM(G50:G64)</f>
        <v>112.78659292035393</v>
      </c>
      <c r="H49" s="22">
        <f t="shared" si="4"/>
        <v>1757.9854304915036</v>
      </c>
      <c r="I49" s="22">
        <f t="shared" si="5"/>
        <v>69.73648107551762</v>
      </c>
      <c r="J49" s="22"/>
      <c r="K49" s="42"/>
      <c r="L49" s="24"/>
      <c r="M49" s="22"/>
      <c r="N49" s="24"/>
      <c r="O49" s="30"/>
      <c r="P49" s="26"/>
    </row>
    <row r="50" spans="1:16" s="25" customFormat="1" ht="12.75" customHeight="1">
      <c r="A50" s="61">
        <v>207</v>
      </c>
      <c r="B50" s="68" t="s">
        <v>55</v>
      </c>
      <c r="C50" s="19" t="s">
        <v>121</v>
      </c>
      <c r="D50" s="24">
        <v>75.44643</v>
      </c>
      <c r="E50" s="24">
        <v>68.65586854460093</v>
      </c>
      <c r="F50" s="24">
        <v>0</v>
      </c>
      <c r="G50" s="36">
        <v>0</v>
      </c>
      <c r="H50" s="24">
        <f t="shared" si="4"/>
        <v>68.65586854460093</v>
      </c>
      <c r="I50" s="24">
        <f t="shared" si="5"/>
        <v>90.99949267924397</v>
      </c>
      <c r="J50" s="22"/>
      <c r="K50" s="24">
        <v>91</v>
      </c>
      <c r="L50" s="24">
        <v>0</v>
      </c>
      <c r="M50" s="24">
        <v>0</v>
      </c>
      <c r="N50" s="24">
        <f aca="true" t="shared" si="6" ref="N50:N64">+K50+M50</f>
        <v>91</v>
      </c>
      <c r="O50" s="30"/>
      <c r="P50" s="35"/>
    </row>
    <row r="51" spans="1:16" s="25" customFormat="1" ht="12.75" customHeight="1">
      <c r="A51" s="61">
        <v>209</v>
      </c>
      <c r="B51" s="68" t="s">
        <v>56</v>
      </c>
      <c r="C51" s="19" t="s">
        <v>121</v>
      </c>
      <c r="D51" s="24">
        <v>132.99107098360656</v>
      </c>
      <c r="E51" s="24">
        <v>48.25446902654867</v>
      </c>
      <c r="F51" s="24">
        <v>112.04865696721312</v>
      </c>
      <c r="G51" s="36">
        <v>1.880044247787609</v>
      </c>
      <c r="H51" s="24">
        <f t="shared" si="4"/>
        <v>50.13451327433628</v>
      </c>
      <c r="I51" s="24">
        <f t="shared" si="5"/>
        <v>37.69765361203552</v>
      </c>
      <c r="J51" s="22"/>
      <c r="K51" s="24">
        <v>37</v>
      </c>
      <c r="L51" s="24">
        <v>84.25</v>
      </c>
      <c r="M51" s="24">
        <v>3</v>
      </c>
      <c r="N51" s="24">
        <f t="shared" si="6"/>
        <v>40</v>
      </c>
      <c r="O51" s="30"/>
      <c r="P51" s="35"/>
    </row>
    <row r="52" spans="1:16" s="25" customFormat="1" ht="12.75" customHeight="1">
      <c r="A52" s="61">
        <v>211</v>
      </c>
      <c r="B52" s="68" t="s">
        <v>57</v>
      </c>
      <c r="C52" s="19" t="s">
        <v>121</v>
      </c>
      <c r="D52" s="24">
        <v>211.997</v>
      </c>
      <c r="E52" s="24">
        <v>159.39999999999998</v>
      </c>
      <c r="F52" s="24">
        <v>37.0973</v>
      </c>
      <c r="G52" s="36">
        <v>0</v>
      </c>
      <c r="H52" s="24">
        <f t="shared" si="4"/>
        <v>159.39999999999998</v>
      </c>
      <c r="I52" s="24">
        <f t="shared" si="5"/>
        <v>75.18974325108373</v>
      </c>
      <c r="J52" s="22"/>
      <c r="K52" s="24">
        <v>75.10000000000001</v>
      </c>
      <c r="L52" s="29">
        <v>17.6</v>
      </c>
      <c r="M52" s="24">
        <v>0</v>
      </c>
      <c r="N52" s="24">
        <f t="shared" si="6"/>
        <v>75.10000000000001</v>
      </c>
      <c r="O52" s="30"/>
      <c r="P52" s="35"/>
    </row>
    <row r="53" spans="1:16" s="25" customFormat="1" ht="12.75" customHeight="1">
      <c r="A53" s="61">
        <v>212</v>
      </c>
      <c r="B53" s="68" t="s">
        <v>58</v>
      </c>
      <c r="C53" s="19" t="s">
        <v>121</v>
      </c>
      <c r="D53" s="24">
        <v>34.287</v>
      </c>
      <c r="E53" s="24">
        <v>30.4</v>
      </c>
      <c r="F53" s="24">
        <v>0</v>
      </c>
      <c r="G53" s="36">
        <v>0</v>
      </c>
      <c r="H53" s="24">
        <f t="shared" si="4"/>
        <v>30.4</v>
      </c>
      <c r="I53" s="24">
        <f t="shared" si="5"/>
        <v>88.6633417913495</v>
      </c>
      <c r="J53" s="22"/>
      <c r="K53" s="24">
        <v>88.5</v>
      </c>
      <c r="L53" s="24">
        <v>0</v>
      </c>
      <c r="M53" s="24">
        <v>0</v>
      </c>
      <c r="N53" s="24">
        <f t="shared" si="6"/>
        <v>88.5</v>
      </c>
      <c r="O53" s="30"/>
      <c r="P53" s="35"/>
    </row>
    <row r="54" spans="1:16" s="25" customFormat="1" ht="12.75" customHeight="1">
      <c r="A54" s="61">
        <v>213</v>
      </c>
      <c r="B54" s="68" t="s">
        <v>59</v>
      </c>
      <c r="C54" s="19" t="s">
        <v>121</v>
      </c>
      <c r="D54" s="24">
        <v>116.88392901639345</v>
      </c>
      <c r="E54" s="24">
        <v>37.5</v>
      </c>
      <c r="F54" s="24">
        <v>0</v>
      </c>
      <c r="G54" s="36">
        <v>1.606548672566376</v>
      </c>
      <c r="H54" s="24">
        <f t="shared" si="4"/>
        <v>39.106548672566376</v>
      </c>
      <c r="I54" s="24">
        <f t="shared" si="5"/>
        <v>33.45759250365508</v>
      </c>
      <c r="J54" s="22"/>
      <c r="K54" s="24">
        <v>34</v>
      </c>
      <c r="L54" s="24">
        <v>0</v>
      </c>
      <c r="M54" s="24">
        <v>1.5</v>
      </c>
      <c r="N54" s="24">
        <f t="shared" si="6"/>
        <v>35.5</v>
      </c>
      <c r="O54" s="30"/>
      <c r="P54" s="35"/>
    </row>
    <row r="55" spans="1:16" s="25" customFormat="1" ht="12.75" customHeight="1">
      <c r="A55" s="61">
        <v>214</v>
      </c>
      <c r="B55" s="68" t="s">
        <v>60</v>
      </c>
      <c r="C55" s="19" t="s">
        <v>121</v>
      </c>
      <c r="D55" s="24">
        <v>241.07142901639347</v>
      </c>
      <c r="E55" s="24">
        <v>132.5885</v>
      </c>
      <c r="F55" s="24">
        <v>0</v>
      </c>
      <c r="G55" s="36">
        <v>0</v>
      </c>
      <c r="H55" s="24">
        <f t="shared" si="4"/>
        <v>132.5885</v>
      </c>
      <c r="I55" s="24">
        <f t="shared" si="5"/>
        <v>54.999673972556764</v>
      </c>
      <c r="J55" s="22"/>
      <c r="K55" s="24">
        <v>55</v>
      </c>
      <c r="L55" s="24">
        <v>0</v>
      </c>
      <c r="M55" s="24">
        <v>0</v>
      </c>
      <c r="N55" s="24">
        <f t="shared" si="6"/>
        <v>55</v>
      </c>
      <c r="O55" s="30"/>
      <c r="P55" s="35"/>
    </row>
    <row r="56" spans="1:16" s="25" customFormat="1" ht="12.75" customHeight="1">
      <c r="A56" s="61">
        <v>215</v>
      </c>
      <c r="B56" s="68" t="s">
        <v>61</v>
      </c>
      <c r="C56" s="19" t="s">
        <v>121</v>
      </c>
      <c r="D56" s="24">
        <v>50.999</v>
      </c>
      <c r="E56" s="24">
        <v>30.100000000000005</v>
      </c>
      <c r="F56" s="24">
        <v>3.7981530327868853</v>
      </c>
      <c r="G56" s="36">
        <v>3.8000000000000007</v>
      </c>
      <c r="H56" s="24">
        <f t="shared" si="4"/>
        <v>33.900000000000006</v>
      </c>
      <c r="I56" s="24">
        <f t="shared" si="5"/>
        <v>66.47189160571777</v>
      </c>
      <c r="J56" s="22"/>
      <c r="K56" s="24">
        <v>56</v>
      </c>
      <c r="L56" s="29">
        <v>17</v>
      </c>
      <c r="M56" s="24">
        <v>4.2</v>
      </c>
      <c r="N56" s="24">
        <f t="shared" si="6"/>
        <v>60.2</v>
      </c>
      <c r="O56" s="30"/>
      <c r="P56" s="35"/>
    </row>
    <row r="57" spans="1:16" s="25" customFormat="1" ht="12.75" customHeight="1">
      <c r="A57" s="61">
        <v>216</v>
      </c>
      <c r="B57" s="68" t="s">
        <v>62</v>
      </c>
      <c r="C57" s="19" t="s">
        <v>34</v>
      </c>
      <c r="D57" s="24">
        <v>150.561</v>
      </c>
      <c r="E57" s="24">
        <v>98.80000000000001</v>
      </c>
      <c r="F57" s="24">
        <v>45.169</v>
      </c>
      <c r="G57" s="36">
        <v>11.299999999999983</v>
      </c>
      <c r="H57" s="24">
        <f t="shared" si="4"/>
        <v>110.1</v>
      </c>
      <c r="I57" s="24">
        <f t="shared" si="5"/>
        <v>73.12650686432741</v>
      </c>
      <c r="J57" s="22"/>
      <c r="K57" s="24">
        <v>74.5</v>
      </c>
      <c r="L57" s="29">
        <v>30</v>
      </c>
      <c r="M57" s="24">
        <v>0</v>
      </c>
      <c r="N57" s="24">
        <f t="shared" si="6"/>
        <v>74.5</v>
      </c>
      <c r="O57" s="30"/>
      <c r="P57" s="35"/>
    </row>
    <row r="58" spans="1:16" s="25" customFormat="1" ht="12.75" customHeight="1">
      <c r="A58" s="61">
        <v>217</v>
      </c>
      <c r="B58" s="68" t="s">
        <v>63</v>
      </c>
      <c r="C58" s="19" t="s">
        <v>120</v>
      </c>
      <c r="D58" s="24">
        <v>158.737</v>
      </c>
      <c r="E58" s="24">
        <v>45.7</v>
      </c>
      <c r="F58" s="24">
        <v>68.03</v>
      </c>
      <c r="G58" s="36">
        <v>19.599999999999994</v>
      </c>
      <c r="H58" s="24">
        <f t="shared" si="4"/>
        <v>65.3</v>
      </c>
      <c r="I58" s="24">
        <f t="shared" si="5"/>
        <v>41.137226985516925</v>
      </c>
      <c r="J58" s="22"/>
      <c r="K58" s="24">
        <v>34.5</v>
      </c>
      <c r="L58" s="29">
        <v>43</v>
      </c>
      <c r="M58" s="24">
        <v>0</v>
      </c>
      <c r="N58" s="24">
        <f t="shared" si="6"/>
        <v>34.5</v>
      </c>
      <c r="O58" s="30"/>
      <c r="P58" s="35"/>
    </row>
    <row r="59" spans="1:16" s="25" customFormat="1" ht="12.75" customHeight="1">
      <c r="A59" s="61">
        <v>219</v>
      </c>
      <c r="B59" s="68" t="s">
        <v>64</v>
      </c>
      <c r="C59" s="19" t="s">
        <v>36</v>
      </c>
      <c r="D59" s="24">
        <v>126.585</v>
      </c>
      <c r="E59" s="24">
        <v>42.30000000000001</v>
      </c>
      <c r="F59" s="24">
        <v>0</v>
      </c>
      <c r="G59" s="36">
        <v>0.19999999999998863</v>
      </c>
      <c r="H59" s="24">
        <f t="shared" si="4"/>
        <v>42.5</v>
      </c>
      <c r="I59" s="24">
        <f t="shared" si="5"/>
        <v>33.57427815301971</v>
      </c>
      <c r="J59" s="22"/>
      <c r="K59" s="24">
        <v>99.8</v>
      </c>
      <c r="L59" s="24">
        <v>0</v>
      </c>
      <c r="M59" s="24">
        <v>0.2</v>
      </c>
      <c r="N59" s="24">
        <f t="shared" si="6"/>
        <v>100</v>
      </c>
      <c r="O59" s="30"/>
      <c r="P59" s="35"/>
    </row>
    <row r="60" spans="1:16" s="25" customFormat="1" ht="12.75" customHeight="1">
      <c r="A60" s="61">
        <v>222</v>
      </c>
      <c r="B60" s="68" t="s">
        <v>65</v>
      </c>
      <c r="C60" s="19" t="s">
        <v>34</v>
      </c>
      <c r="D60" s="24">
        <v>1059.2150000000001</v>
      </c>
      <c r="E60" s="24">
        <v>821.7</v>
      </c>
      <c r="F60" s="24">
        <v>59.527375</v>
      </c>
      <c r="G60" s="36">
        <v>69.89999999999998</v>
      </c>
      <c r="H60" s="24">
        <f t="shared" si="4"/>
        <v>891.6</v>
      </c>
      <c r="I60" s="24">
        <f t="shared" si="5"/>
        <v>84.1755450970766</v>
      </c>
      <c r="J60" s="22"/>
      <c r="K60" s="24">
        <v>83.80000000000001</v>
      </c>
      <c r="L60" s="29">
        <v>6</v>
      </c>
      <c r="M60" s="24">
        <v>7.1</v>
      </c>
      <c r="N60" s="24">
        <f t="shared" si="6"/>
        <v>90.9</v>
      </c>
      <c r="O60" s="30"/>
      <c r="P60" s="35"/>
    </row>
    <row r="61" spans="1:16" s="25" customFormat="1" ht="12.75" customHeight="1">
      <c r="A61" s="61">
        <v>223</v>
      </c>
      <c r="B61" s="68" t="s">
        <v>66</v>
      </c>
      <c r="C61" s="34" t="s">
        <v>36</v>
      </c>
      <c r="D61" s="24">
        <v>7.889023032786885</v>
      </c>
      <c r="E61" s="24">
        <v>4.1</v>
      </c>
      <c r="F61" s="24">
        <v>0</v>
      </c>
      <c r="G61" s="36">
        <v>0.20000000000000018</v>
      </c>
      <c r="H61" s="24">
        <f t="shared" si="4"/>
        <v>4.3</v>
      </c>
      <c r="I61" s="24">
        <f t="shared" si="5"/>
        <v>54.506115423026934</v>
      </c>
      <c r="J61" s="22"/>
      <c r="K61" s="24">
        <v>99.9</v>
      </c>
      <c r="L61" s="24">
        <v>0</v>
      </c>
      <c r="M61" s="24">
        <v>0.1</v>
      </c>
      <c r="N61" s="24">
        <f t="shared" si="6"/>
        <v>100</v>
      </c>
      <c r="O61" s="30"/>
      <c r="P61" s="35"/>
    </row>
    <row r="62" spans="1:16" s="25" customFormat="1" ht="12.75" customHeight="1">
      <c r="A62" s="61">
        <v>226</v>
      </c>
      <c r="B62" s="68" t="s">
        <v>67</v>
      </c>
      <c r="C62" s="19" t="s">
        <v>34</v>
      </c>
      <c r="D62" s="24">
        <v>25.36544</v>
      </c>
      <c r="E62" s="24">
        <v>23.1</v>
      </c>
      <c r="F62" s="24">
        <v>0</v>
      </c>
      <c r="G62" s="36">
        <v>0.6000000000000014</v>
      </c>
      <c r="H62" s="24">
        <f t="shared" si="4"/>
        <v>23.700000000000003</v>
      </c>
      <c r="I62" s="24">
        <f t="shared" si="5"/>
        <v>93.43421600413792</v>
      </c>
      <c r="J62" s="22"/>
      <c r="K62" s="24">
        <v>91.1</v>
      </c>
      <c r="L62" s="24">
        <v>0</v>
      </c>
      <c r="M62" s="24">
        <v>2.7</v>
      </c>
      <c r="N62" s="24">
        <f t="shared" si="6"/>
        <v>93.8</v>
      </c>
      <c r="O62" s="30"/>
      <c r="P62" s="35"/>
    </row>
    <row r="63" spans="1:16" s="25" customFormat="1" ht="12.75" customHeight="1">
      <c r="A63" s="61">
        <v>227</v>
      </c>
      <c r="B63" s="68" t="s">
        <v>68</v>
      </c>
      <c r="C63" s="19" t="s">
        <v>34</v>
      </c>
      <c r="D63" s="24">
        <v>106.549385</v>
      </c>
      <c r="E63" s="24">
        <v>101.40000000000002</v>
      </c>
      <c r="F63" s="24">
        <v>9.408411967213114</v>
      </c>
      <c r="G63" s="36">
        <v>0.9000000000000057</v>
      </c>
      <c r="H63" s="24">
        <f t="shared" si="4"/>
        <v>102.30000000000003</v>
      </c>
      <c r="I63" s="24">
        <f t="shared" si="5"/>
        <v>96.01181649241806</v>
      </c>
      <c r="J63" s="22"/>
      <c r="K63" s="24">
        <v>95.2</v>
      </c>
      <c r="L63" s="29">
        <v>6</v>
      </c>
      <c r="M63" s="24">
        <v>0.8</v>
      </c>
      <c r="N63" s="24">
        <f t="shared" si="6"/>
        <v>96</v>
      </c>
      <c r="O63" s="30"/>
      <c r="P63" s="35"/>
    </row>
    <row r="64" spans="1:16" s="25" customFormat="1" ht="12.75" customHeight="1">
      <c r="A64" s="72">
        <v>228</v>
      </c>
      <c r="B64" s="73" t="s">
        <v>142</v>
      </c>
      <c r="C64" s="74" t="s">
        <v>34</v>
      </c>
      <c r="D64" s="75">
        <v>22.320111967213116</v>
      </c>
      <c r="E64" s="75">
        <v>1.2</v>
      </c>
      <c r="F64" s="75">
        <v>13.740745</v>
      </c>
      <c r="G64" s="82">
        <v>2.8</v>
      </c>
      <c r="H64" s="75">
        <f t="shared" si="4"/>
        <v>4</v>
      </c>
      <c r="I64" s="75">
        <f t="shared" si="5"/>
        <v>17.921057053278926</v>
      </c>
      <c r="J64" s="76"/>
      <c r="K64" s="75">
        <v>7.8</v>
      </c>
      <c r="L64" s="77">
        <v>61.56</v>
      </c>
      <c r="M64" s="75">
        <v>18</v>
      </c>
      <c r="N64" s="75">
        <f t="shared" si="6"/>
        <v>25.8</v>
      </c>
      <c r="O64" s="30"/>
      <c r="P64" s="26"/>
    </row>
    <row r="65" spans="1:16" s="25" customFormat="1" ht="12.75" customHeight="1">
      <c r="A65" s="55"/>
      <c r="B65" s="32" t="s">
        <v>69</v>
      </c>
      <c r="C65" s="32"/>
      <c r="D65" s="22">
        <f>SUM(D66:D74)</f>
        <v>954.3144640163935</v>
      </c>
      <c r="E65" s="22">
        <f>SUM(E66:E74)</f>
        <v>179.70181</v>
      </c>
      <c r="F65" s="22">
        <f>SUM(F66:F74)</f>
        <v>218.2330659836066</v>
      </c>
      <c r="G65" s="62">
        <f>SUM(G66:G74)</f>
        <v>27.97785000000001</v>
      </c>
      <c r="H65" s="22">
        <f t="shared" si="4"/>
        <v>207.67966</v>
      </c>
      <c r="I65" s="22">
        <f t="shared" si="5"/>
        <v>21.76218299426639</v>
      </c>
      <c r="J65" s="22"/>
      <c r="K65" s="24"/>
      <c r="L65" s="24"/>
      <c r="M65" s="24"/>
      <c r="N65" s="24"/>
      <c r="O65" s="30"/>
      <c r="P65" s="26"/>
    </row>
    <row r="66" spans="1:16" s="25" customFormat="1" ht="12.75" customHeight="1">
      <c r="A66" s="61">
        <v>230</v>
      </c>
      <c r="B66" s="68" t="s">
        <v>70</v>
      </c>
      <c r="C66" s="19" t="s">
        <v>40</v>
      </c>
      <c r="D66" s="24">
        <v>330.495</v>
      </c>
      <c r="E66" s="24">
        <v>0</v>
      </c>
      <c r="F66" s="24">
        <v>147.091</v>
      </c>
      <c r="G66" s="36">
        <v>0</v>
      </c>
      <c r="H66" s="24">
        <f t="shared" si="4"/>
        <v>0</v>
      </c>
      <c r="I66" s="24">
        <f t="shared" si="5"/>
        <v>0</v>
      </c>
      <c r="J66" s="22"/>
      <c r="K66" s="24">
        <v>0</v>
      </c>
      <c r="L66" s="29">
        <v>44.51</v>
      </c>
      <c r="M66" s="24">
        <v>0</v>
      </c>
      <c r="N66" s="24">
        <f aca="true" t="shared" si="7" ref="N66:N74">+K66+M66</f>
        <v>0</v>
      </c>
      <c r="O66" s="30"/>
      <c r="P66" s="26"/>
    </row>
    <row r="67" spans="1:16" s="25" customFormat="1" ht="12.75" customHeight="1">
      <c r="A67" s="61">
        <v>231</v>
      </c>
      <c r="B67" s="68" t="s">
        <v>71</v>
      </c>
      <c r="C67" s="19" t="s">
        <v>121</v>
      </c>
      <c r="D67" s="24">
        <v>43.195</v>
      </c>
      <c r="E67" s="24">
        <v>6.5</v>
      </c>
      <c r="F67" s="24">
        <v>11.463951967213115</v>
      </c>
      <c r="G67" s="36">
        <v>0</v>
      </c>
      <c r="H67" s="24">
        <f t="shared" si="4"/>
        <v>6.5</v>
      </c>
      <c r="I67" s="24">
        <f t="shared" si="5"/>
        <v>15.048037967357333</v>
      </c>
      <c r="J67" s="22"/>
      <c r="K67" s="24">
        <v>12.399999999999999</v>
      </c>
      <c r="L67" s="24">
        <v>7.06</v>
      </c>
      <c r="M67" s="24">
        <v>0</v>
      </c>
      <c r="N67" s="24">
        <f t="shared" si="7"/>
        <v>12.399999999999999</v>
      </c>
      <c r="O67" s="30"/>
      <c r="P67" s="26"/>
    </row>
    <row r="68" spans="1:16" s="25" customFormat="1" ht="12.75" customHeight="1">
      <c r="A68" s="61">
        <v>235</v>
      </c>
      <c r="B68" s="68" t="s">
        <v>72</v>
      </c>
      <c r="C68" s="19" t="s">
        <v>34</v>
      </c>
      <c r="D68" s="24">
        <v>100.79503598360657</v>
      </c>
      <c r="E68" s="24">
        <v>0</v>
      </c>
      <c r="F68" s="24">
        <v>22.653184016393446</v>
      </c>
      <c r="G68" s="36">
        <v>12.9</v>
      </c>
      <c r="H68" s="24">
        <f t="shared" si="4"/>
        <v>12.9</v>
      </c>
      <c r="I68" s="24">
        <f t="shared" si="5"/>
        <v>12.798249312692416</v>
      </c>
      <c r="J68" s="22"/>
      <c r="K68" s="24">
        <v>0</v>
      </c>
      <c r="L68" s="29">
        <v>82</v>
      </c>
      <c r="M68" s="24">
        <v>14.1</v>
      </c>
      <c r="N68" s="24">
        <f t="shared" si="7"/>
        <v>14.1</v>
      </c>
      <c r="O68" s="30"/>
      <c r="P68" s="26"/>
    </row>
    <row r="69" spans="1:16" s="25" customFormat="1" ht="12.75" customHeight="1">
      <c r="A69" s="61">
        <v>236</v>
      </c>
      <c r="B69" s="68" t="s">
        <v>73</v>
      </c>
      <c r="C69" s="19" t="s">
        <v>34</v>
      </c>
      <c r="D69" s="24">
        <v>96.76323</v>
      </c>
      <c r="E69" s="24">
        <v>71.2</v>
      </c>
      <c r="F69" s="24">
        <v>26.06323</v>
      </c>
      <c r="G69" s="36">
        <v>10.400000000000006</v>
      </c>
      <c r="H69" s="24">
        <f t="shared" si="4"/>
        <v>81.60000000000001</v>
      </c>
      <c r="I69" s="24">
        <f t="shared" si="5"/>
        <v>84.32955369513813</v>
      </c>
      <c r="J69" s="22"/>
      <c r="K69" s="24">
        <v>77.50000000000001</v>
      </c>
      <c r="L69" s="29">
        <v>23.1</v>
      </c>
      <c r="M69" s="24">
        <v>11.3</v>
      </c>
      <c r="N69" s="24">
        <f t="shared" si="7"/>
        <v>88.80000000000001</v>
      </c>
      <c r="O69" s="30"/>
      <c r="P69" s="35"/>
    </row>
    <row r="70" spans="1:16" s="25" customFormat="1" ht="12.75" customHeight="1">
      <c r="A70" s="61">
        <v>237</v>
      </c>
      <c r="B70" s="68" t="s">
        <v>74</v>
      </c>
      <c r="C70" s="19" t="s">
        <v>39</v>
      </c>
      <c r="D70" s="24">
        <v>10.9617</v>
      </c>
      <c r="E70" s="24">
        <v>0</v>
      </c>
      <c r="F70" s="24">
        <v>10.9617</v>
      </c>
      <c r="G70" s="36">
        <v>0</v>
      </c>
      <c r="H70" s="24">
        <f t="shared" si="4"/>
        <v>0</v>
      </c>
      <c r="I70" s="24">
        <f t="shared" si="5"/>
        <v>0</v>
      </c>
      <c r="J70" s="22"/>
      <c r="K70" s="24">
        <v>0</v>
      </c>
      <c r="L70" s="29">
        <v>100</v>
      </c>
      <c r="M70" s="24">
        <v>0</v>
      </c>
      <c r="N70" s="24">
        <f t="shared" si="7"/>
        <v>0</v>
      </c>
      <c r="O70" s="30"/>
      <c r="P70" s="26"/>
    </row>
    <row r="71" spans="1:16" s="25" customFormat="1" ht="12.75" customHeight="1">
      <c r="A71" s="61">
        <v>242</v>
      </c>
      <c r="B71" s="68" t="s">
        <v>75</v>
      </c>
      <c r="C71" s="19" t="s">
        <v>121</v>
      </c>
      <c r="D71" s="24">
        <v>53.445</v>
      </c>
      <c r="E71" s="24">
        <v>18.17096</v>
      </c>
      <c r="F71" s="24">
        <v>0</v>
      </c>
      <c r="G71" s="36">
        <v>0</v>
      </c>
      <c r="H71" s="24">
        <f t="shared" si="4"/>
        <v>18.17096</v>
      </c>
      <c r="I71" s="24">
        <f t="shared" si="5"/>
        <v>33.9993638319768</v>
      </c>
      <c r="J71" s="22"/>
      <c r="K71" s="24">
        <v>34</v>
      </c>
      <c r="L71" s="24">
        <v>0</v>
      </c>
      <c r="M71" s="24">
        <v>0</v>
      </c>
      <c r="N71" s="24">
        <f t="shared" si="7"/>
        <v>34</v>
      </c>
      <c r="O71" s="30"/>
      <c r="P71" s="35"/>
    </row>
    <row r="72" spans="1:16" s="25" customFormat="1" ht="12.75" customHeight="1">
      <c r="A72" s="61">
        <v>243</v>
      </c>
      <c r="B72" s="68" t="s">
        <v>76</v>
      </c>
      <c r="C72" s="19" t="s">
        <v>121</v>
      </c>
      <c r="D72" s="24">
        <v>131.4444980327869</v>
      </c>
      <c r="E72" s="24">
        <v>18.3</v>
      </c>
      <c r="F72" s="24">
        <v>0</v>
      </c>
      <c r="G72" s="36">
        <v>0</v>
      </c>
      <c r="H72" s="24">
        <f t="shared" si="4"/>
        <v>18.3</v>
      </c>
      <c r="I72" s="24">
        <f t="shared" si="5"/>
        <v>13.922225938612765</v>
      </c>
      <c r="J72" s="22"/>
      <c r="K72" s="24">
        <v>14</v>
      </c>
      <c r="L72" s="24">
        <v>0</v>
      </c>
      <c r="M72" s="24">
        <v>0</v>
      </c>
      <c r="N72" s="24">
        <f t="shared" si="7"/>
        <v>14</v>
      </c>
      <c r="O72" s="30"/>
      <c r="P72" s="35"/>
    </row>
    <row r="73" spans="1:16" s="25" customFormat="1" ht="12.75" customHeight="1">
      <c r="A73" s="61">
        <v>244</v>
      </c>
      <c r="B73" s="68" t="s">
        <v>77</v>
      </c>
      <c r="C73" s="19" t="s">
        <v>121</v>
      </c>
      <c r="D73" s="24">
        <v>93.835</v>
      </c>
      <c r="E73" s="24">
        <v>34.7171</v>
      </c>
      <c r="F73" s="24">
        <v>0</v>
      </c>
      <c r="G73" s="36">
        <v>1.8766000000000034</v>
      </c>
      <c r="H73" s="24">
        <f t="shared" si="4"/>
        <v>36.593700000000005</v>
      </c>
      <c r="I73" s="24">
        <f t="shared" si="5"/>
        <v>38.99792188415837</v>
      </c>
      <c r="J73" s="22"/>
      <c r="K73" s="24">
        <v>37</v>
      </c>
      <c r="L73" s="24">
        <v>0</v>
      </c>
      <c r="M73" s="24">
        <v>2</v>
      </c>
      <c r="N73" s="24">
        <f t="shared" si="7"/>
        <v>39</v>
      </c>
      <c r="O73" s="30"/>
      <c r="P73" s="35"/>
    </row>
    <row r="74" spans="1:16" s="25" customFormat="1" ht="12.75" customHeight="1">
      <c r="A74" s="61">
        <v>245</v>
      </c>
      <c r="B74" s="68" t="s">
        <v>78</v>
      </c>
      <c r="C74" s="19" t="s">
        <v>121</v>
      </c>
      <c r="D74" s="24">
        <v>93.38</v>
      </c>
      <c r="E74" s="24">
        <v>30.81375</v>
      </c>
      <c r="F74" s="24">
        <v>0</v>
      </c>
      <c r="G74" s="36">
        <v>2.801250000000003</v>
      </c>
      <c r="H74" s="24">
        <f t="shared" si="4"/>
        <v>33.615</v>
      </c>
      <c r="I74" s="24">
        <f t="shared" si="5"/>
        <v>35.99807239237525</v>
      </c>
      <c r="J74" s="22"/>
      <c r="K74" s="24">
        <v>33</v>
      </c>
      <c r="L74" s="24">
        <v>0</v>
      </c>
      <c r="M74" s="24">
        <v>3</v>
      </c>
      <c r="N74" s="24">
        <f t="shared" si="7"/>
        <v>36</v>
      </c>
      <c r="O74" s="30"/>
      <c r="P74" s="35"/>
    </row>
    <row r="75" spans="1:16" s="25" customFormat="1" ht="12.75" customHeight="1">
      <c r="A75" s="55"/>
      <c r="B75" s="32" t="s">
        <v>79</v>
      </c>
      <c r="C75" s="32"/>
      <c r="D75" s="22">
        <f>SUM(D76:D82)</f>
        <v>784.6714649999999</v>
      </c>
      <c r="E75" s="22">
        <f>SUM(E76:E82)</f>
        <v>80.89999999999999</v>
      </c>
      <c r="F75" s="22">
        <f>SUM(F76:F82)</f>
        <v>87.91244901639345</v>
      </c>
      <c r="G75" s="22">
        <f>SUM(G76:G82)</f>
        <v>8.218122949999998</v>
      </c>
      <c r="H75" s="22">
        <f t="shared" si="4"/>
        <v>89.11812294999999</v>
      </c>
      <c r="I75" s="22">
        <f t="shared" si="5"/>
        <v>11.35738037192419</v>
      </c>
      <c r="J75" s="22"/>
      <c r="K75" s="24"/>
      <c r="L75" s="24"/>
      <c r="M75" s="29"/>
      <c r="N75" s="24"/>
      <c r="O75" s="30"/>
      <c r="P75" s="26"/>
    </row>
    <row r="76" spans="1:16" s="25" customFormat="1" ht="12.75" customHeight="1">
      <c r="A76" s="61">
        <v>247</v>
      </c>
      <c r="B76" s="68" t="s">
        <v>80</v>
      </c>
      <c r="C76" s="34" t="s">
        <v>34</v>
      </c>
      <c r="D76" s="24">
        <v>20.771</v>
      </c>
      <c r="E76" s="24">
        <v>0</v>
      </c>
      <c r="F76" s="24">
        <v>10.592</v>
      </c>
      <c r="G76" s="24">
        <v>0</v>
      </c>
      <c r="H76" s="24">
        <f t="shared" si="4"/>
        <v>0</v>
      </c>
      <c r="I76" s="24">
        <f t="shared" si="5"/>
        <v>0</v>
      </c>
      <c r="J76" s="22"/>
      <c r="K76" s="24">
        <v>0</v>
      </c>
      <c r="L76" s="29">
        <v>50.99</v>
      </c>
      <c r="M76" s="24">
        <v>0</v>
      </c>
      <c r="N76" s="24">
        <f aca="true" t="shared" si="8" ref="N76:N82">+K76+M76</f>
        <v>0</v>
      </c>
      <c r="O76" s="30"/>
      <c r="P76" s="26"/>
    </row>
    <row r="77" spans="1:16" s="25" customFormat="1" ht="12.75" customHeight="1">
      <c r="A77" s="61">
        <v>248</v>
      </c>
      <c r="B77" s="68" t="s">
        <v>81</v>
      </c>
      <c r="C77" s="19" t="s">
        <v>34</v>
      </c>
      <c r="D77" s="24">
        <v>78.774</v>
      </c>
      <c r="E77" s="24">
        <v>37.89999999999999</v>
      </c>
      <c r="F77" s="24">
        <v>36.305445</v>
      </c>
      <c r="G77" s="24">
        <v>5.600000000000001</v>
      </c>
      <c r="H77" s="24">
        <f t="shared" si="4"/>
        <v>43.49999999999999</v>
      </c>
      <c r="I77" s="24">
        <f t="shared" si="5"/>
        <v>55.221265899916204</v>
      </c>
      <c r="J77" s="22"/>
      <c r="K77" s="24">
        <v>51.39999999999999</v>
      </c>
      <c r="L77" s="29">
        <v>40.3</v>
      </c>
      <c r="M77" s="24">
        <v>13.3</v>
      </c>
      <c r="N77" s="24">
        <f t="shared" si="8"/>
        <v>64.69999999999999</v>
      </c>
      <c r="O77" s="30"/>
      <c r="P77" s="35"/>
    </row>
    <row r="78" spans="1:16" s="25" customFormat="1" ht="12.75" customHeight="1">
      <c r="A78" s="61">
        <v>249</v>
      </c>
      <c r="B78" s="68" t="s">
        <v>82</v>
      </c>
      <c r="C78" s="19" t="s">
        <v>39</v>
      </c>
      <c r="D78" s="24">
        <v>52.917</v>
      </c>
      <c r="E78" s="24">
        <v>0</v>
      </c>
      <c r="F78" s="24">
        <v>23.788</v>
      </c>
      <c r="G78" s="24">
        <v>0</v>
      </c>
      <c r="H78" s="24">
        <f aca="true" t="shared" si="9" ref="H78:H109">E78+G78</f>
        <v>0</v>
      </c>
      <c r="I78" s="24">
        <f aca="true" t="shared" si="10" ref="I78:I109">IF(H78&lt;&gt;0,(H78/D78))*100</f>
        <v>0</v>
      </c>
      <c r="J78" s="22"/>
      <c r="K78" s="24">
        <v>0</v>
      </c>
      <c r="L78" s="29">
        <v>44.95</v>
      </c>
      <c r="M78" s="24">
        <v>0</v>
      </c>
      <c r="N78" s="24">
        <f t="shared" si="8"/>
        <v>0</v>
      </c>
      <c r="O78" s="30"/>
      <c r="P78" s="26"/>
    </row>
    <row r="79" spans="1:16" s="25" customFormat="1" ht="12.75" customHeight="1">
      <c r="A79" s="61">
        <v>250</v>
      </c>
      <c r="B79" s="68" t="s">
        <v>83</v>
      </c>
      <c r="C79" s="19" t="s">
        <v>36</v>
      </c>
      <c r="D79" s="24">
        <v>78.777</v>
      </c>
      <c r="E79" s="24">
        <v>43</v>
      </c>
      <c r="F79" s="24">
        <v>0</v>
      </c>
      <c r="G79" s="24">
        <v>1.7999999999999972</v>
      </c>
      <c r="H79" s="24">
        <f t="shared" si="9"/>
        <v>44.8</v>
      </c>
      <c r="I79" s="24">
        <f t="shared" si="10"/>
        <v>56.86939081203904</v>
      </c>
      <c r="J79" s="22"/>
      <c r="K79" s="24">
        <v>98.3</v>
      </c>
      <c r="L79" s="24">
        <v>0</v>
      </c>
      <c r="M79" s="24">
        <v>1.7</v>
      </c>
      <c r="N79" s="24">
        <f t="shared" si="8"/>
        <v>100</v>
      </c>
      <c r="O79" s="30"/>
      <c r="P79" s="35"/>
    </row>
    <row r="80" spans="1:16" s="25" customFormat="1" ht="12.75" customHeight="1">
      <c r="A80" s="61">
        <v>253</v>
      </c>
      <c r="B80" s="68" t="s">
        <v>478</v>
      </c>
      <c r="C80" s="19" t="s">
        <v>120</v>
      </c>
      <c r="D80" s="24">
        <v>81.812295</v>
      </c>
      <c r="E80" s="24">
        <v>0</v>
      </c>
      <c r="F80" s="24">
        <v>0</v>
      </c>
      <c r="G80" s="24">
        <v>0.81812295</v>
      </c>
      <c r="H80" s="24">
        <f t="shared" si="9"/>
        <v>0.81812295</v>
      </c>
      <c r="I80" s="24">
        <f t="shared" si="10"/>
        <v>1</v>
      </c>
      <c r="J80" s="22"/>
      <c r="K80" s="24">
        <v>0</v>
      </c>
      <c r="L80" s="24">
        <v>0</v>
      </c>
      <c r="M80" s="24">
        <v>1</v>
      </c>
      <c r="N80" s="24">
        <f t="shared" si="8"/>
        <v>1</v>
      </c>
      <c r="O80" s="30"/>
      <c r="P80" s="35"/>
    </row>
    <row r="81" spans="1:16" s="25" customFormat="1" ht="12.75" customHeight="1">
      <c r="A81" s="61">
        <v>257</v>
      </c>
      <c r="B81" s="68" t="s">
        <v>84</v>
      </c>
      <c r="C81" s="19" t="s">
        <v>39</v>
      </c>
      <c r="D81" s="24">
        <v>40.96617</v>
      </c>
      <c r="E81" s="24">
        <v>0</v>
      </c>
      <c r="F81" s="24">
        <v>5.863004016393442</v>
      </c>
      <c r="G81" s="24">
        <v>0</v>
      </c>
      <c r="H81" s="24">
        <f t="shared" si="9"/>
        <v>0</v>
      </c>
      <c r="I81" s="24">
        <f t="shared" si="10"/>
        <v>0</v>
      </c>
      <c r="J81" s="22"/>
      <c r="K81" s="24">
        <v>0</v>
      </c>
      <c r="L81" s="29">
        <v>2.11</v>
      </c>
      <c r="M81" s="24">
        <v>0</v>
      </c>
      <c r="N81" s="24">
        <f t="shared" si="8"/>
        <v>0</v>
      </c>
      <c r="O81" s="30"/>
      <c r="P81" s="26"/>
    </row>
    <row r="82" spans="1:16" s="25" customFormat="1" ht="12.75" customHeight="1">
      <c r="A82" s="80">
        <v>258</v>
      </c>
      <c r="B82" s="81" t="s">
        <v>85</v>
      </c>
      <c r="C82" s="19" t="s">
        <v>40</v>
      </c>
      <c r="D82" s="24">
        <v>430.654</v>
      </c>
      <c r="E82" s="24">
        <v>0</v>
      </c>
      <c r="F82" s="24">
        <v>11.364</v>
      </c>
      <c r="G82" s="24">
        <v>0</v>
      </c>
      <c r="H82" s="24">
        <f t="shared" si="9"/>
        <v>0</v>
      </c>
      <c r="I82" s="24">
        <f t="shared" si="10"/>
        <v>0</v>
      </c>
      <c r="J82" s="22"/>
      <c r="K82" s="24">
        <v>0</v>
      </c>
      <c r="L82" s="29">
        <v>2.64</v>
      </c>
      <c r="M82" s="24">
        <v>0</v>
      </c>
      <c r="N82" s="24">
        <f t="shared" si="8"/>
        <v>0</v>
      </c>
      <c r="O82" s="30"/>
      <c r="P82" s="26"/>
    </row>
    <row r="83" spans="1:16" s="25" customFormat="1" ht="12.75" customHeight="1">
      <c r="A83" s="55"/>
      <c r="B83" s="32" t="s">
        <v>86</v>
      </c>
      <c r="C83" s="32"/>
      <c r="D83" s="22">
        <f>SUM(D84:D86)</f>
        <v>628.9543560655737</v>
      </c>
      <c r="E83" s="22">
        <f>SUM(E84:E86)</f>
        <v>100.5</v>
      </c>
      <c r="F83" s="22">
        <f>SUM(F84:F86)</f>
        <v>272.7878600819672</v>
      </c>
      <c r="G83" s="22">
        <f>SUM(G84:G86)</f>
        <v>2.3299999999999983</v>
      </c>
      <c r="H83" s="22">
        <f t="shared" si="9"/>
        <v>102.83</v>
      </c>
      <c r="I83" s="22">
        <f t="shared" si="10"/>
        <v>16.34935810656491</v>
      </c>
      <c r="J83" s="22"/>
      <c r="K83" s="24"/>
      <c r="L83" s="24"/>
      <c r="M83" s="24"/>
      <c r="N83" s="24"/>
      <c r="O83" s="30"/>
      <c r="P83" s="26"/>
    </row>
    <row r="84" spans="1:16" s="25" customFormat="1" ht="12.75" customHeight="1">
      <c r="A84" s="61">
        <v>259</v>
      </c>
      <c r="B84" s="68" t="s">
        <v>143</v>
      </c>
      <c r="C84" s="19" t="s">
        <v>39</v>
      </c>
      <c r="D84" s="24">
        <v>86.14893</v>
      </c>
      <c r="E84" s="24">
        <v>0</v>
      </c>
      <c r="F84" s="24">
        <v>51.68935803278689</v>
      </c>
      <c r="G84" s="24">
        <v>0</v>
      </c>
      <c r="H84" s="24">
        <f t="shared" si="9"/>
        <v>0</v>
      </c>
      <c r="I84" s="24">
        <f t="shared" si="10"/>
        <v>0</v>
      </c>
      <c r="J84" s="22"/>
      <c r="K84" s="24">
        <v>0</v>
      </c>
      <c r="L84" s="29">
        <v>60</v>
      </c>
      <c r="M84" s="24">
        <v>0</v>
      </c>
      <c r="N84" s="24">
        <f>+K84+M84</f>
        <v>0</v>
      </c>
      <c r="O84" s="30"/>
      <c r="P84" s="26"/>
    </row>
    <row r="85" spans="1:16" s="25" customFormat="1" ht="12.75" customHeight="1">
      <c r="A85" s="61">
        <v>260</v>
      </c>
      <c r="B85" s="68" t="s">
        <v>144</v>
      </c>
      <c r="C85" s="19" t="s">
        <v>39</v>
      </c>
      <c r="D85" s="24">
        <v>37.545338032786894</v>
      </c>
      <c r="E85" s="24">
        <v>0</v>
      </c>
      <c r="F85" s="24">
        <v>22.527203032786886</v>
      </c>
      <c r="G85" s="24">
        <v>0</v>
      </c>
      <c r="H85" s="24">
        <f t="shared" si="9"/>
        <v>0</v>
      </c>
      <c r="I85" s="24">
        <f t="shared" si="10"/>
        <v>0</v>
      </c>
      <c r="J85" s="22"/>
      <c r="K85" s="24">
        <v>0</v>
      </c>
      <c r="L85" s="29">
        <v>60</v>
      </c>
      <c r="M85" s="24">
        <v>0</v>
      </c>
      <c r="N85" s="24">
        <f>+K85+M85</f>
        <v>0</v>
      </c>
      <c r="O85" s="30"/>
      <c r="P85" s="26"/>
    </row>
    <row r="86" spans="1:16" s="25" customFormat="1" ht="12.75" customHeight="1">
      <c r="A86" s="61">
        <v>261</v>
      </c>
      <c r="B86" s="68" t="s">
        <v>87</v>
      </c>
      <c r="C86" s="19" t="s">
        <v>34</v>
      </c>
      <c r="D86" s="24">
        <v>505.2600880327869</v>
      </c>
      <c r="E86" s="24">
        <v>100.5</v>
      </c>
      <c r="F86" s="24">
        <v>198.57129901639345</v>
      </c>
      <c r="G86" s="24">
        <v>2.3299999999999983</v>
      </c>
      <c r="H86" s="24">
        <f t="shared" si="9"/>
        <v>102.83</v>
      </c>
      <c r="I86" s="24">
        <f t="shared" si="10"/>
        <v>20.351894486731602</v>
      </c>
      <c r="J86" s="22"/>
      <c r="K86" s="24">
        <v>31.4</v>
      </c>
      <c r="L86" s="29">
        <v>69.6</v>
      </c>
      <c r="M86" s="24">
        <v>0.7</v>
      </c>
      <c r="N86" s="24">
        <f>+K86+M86</f>
        <v>32.1</v>
      </c>
      <c r="O86" s="30"/>
      <c r="P86" s="26"/>
    </row>
    <row r="87" spans="1:16" s="44" customFormat="1" ht="12.75" customHeight="1">
      <c r="A87" s="56"/>
      <c r="B87" s="32" t="s">
        <v>88</v>
      </c>
      <c r="C87" s="32"/>
      <c r="D87" s="22">
        <f>SUM(D88:D100)</f>
        <v>2278.485576967213</v>
      </c>
      <c r="E87" s="22">
        <f>SUM(E88:E100)</f>
        <v>0</v>
      </c>
      <c r="F87" s="22">
        <f>SUM(F88:F100)</f>
        <v>634.376486967213</v>
      </c>
      <c r="G87" s="22">
        <f>SUM(G88:G100)</f>
        <v>100.2</v>
      </c>
      <c r="H87" s="22">
        <f t="shared" si="9"/>
        <v>100.2</v>
      </c>
      <c r="I87" s="22">
        <f t="shared" si="10"/>
        <v>4.397657857170708</v>
      </c>
      <c r="J87" s="22"/>
      <c r="K87" s="22"/>
      <c r="L87" s="22"/>
      <c r="M87" s="24"/>
      <c r="N87" s="22"/>
      <c r="O87" s="28"/>
      <c r="P87" s="43"/>
    </row>
    <row r="88" spans="1:16" s="44" customFormat="1" ht="12.75" customHeight="1">
      <c r="A88" s="61">
        <v>262</v>
      </c>
      <c r="B88" s="68" t="s">
        <v>145</v>
      </c>
      <c r="C88" s="19" t="s">
        <v>120</v>
      </c>
      <c r="D88" s="24">
        <v>40.456</v>
      </c>
      <c r="E88" s="22">
        <v>0</v>
      </c>
      <c r="F88" s="24">
        <v>12.893</v>
      </c>
      <c r="G88" s="24">
        <v>0.7</v>
      </c>
      <c r="H88" s="24">
        <f t="shared" si="9"/>
        <v>0.7</v>
      </c>
      <c r="I88" s="24">
        <f t="shared" si="10"/>
        <v>1.7302748665216527</v>
      </c>
      <c r="J88" s="22"/>
      <c r="K88" s="24">
        <v>0</v>
      </c>
      <c r="L88" s="24">
        <v>31.87</v>
      </c>
      <c r="M88" s="24">
        <v>1.9</v>
      </c>
      <c r="N88" s="24">
        <f aca="true" t="shared" si="11" ref="N88:N100">+K88+M88</f>
        <v>1.9</v>
      </c>
      <c r="O88" s="28"/>
      <c r="P88" s="43"/>
    </row>
    <row r="89" spans="1:16" s="25" customFormat="1" ht="12.75" customHeight="1">
      <c r="A89" s="61">
        <v>263</v>
      </c>
      <c r="B89" s="68" t="s">
        <v>89</v>
      </c>
      <c r="C89" s="19" t="s">
        <v>39</v>
      </c>
      <c r="D89" s="24">
        <v>30.85</v>
      </c>
      <c r="E89" s="24">
        <v>0</v>
      </c>
      <c r="F89" s="24">
        <v>21.886</v>
      </c>
      <c r="G89" s="24">
        <v>0</v>
      </c>
      <c r="H89" s="24">
        <f t="shared" si="9"/>
        <v>0</v>
      </c>
      <c r="I89" s="24">
        <f t="shared" si="10"/>
        <v>0</v>
      </c>
      <c r="J89" s="22"/>
      <c r="K89" s="24">
        <v>0</v>
      </c>
      <c r="L89" s="24">
        <v>70.92</v>
      </c>
      <c r="M89" s="24">
        <v>0</v>
      </c>
      <c r="N89" s="24">
        <f t="shared" si="11"/>
        <v>0</v>
      </c>
      <c r="O89" s="30"/>
      <c r="P89" s="26"/>
    </row>
    <row r="90" spans="1:16" s="25" customFormat="1" ht="12.75" customHeight="1">
      <c r="A90" s="61">
        <v>264</v>
      </c>
      <c r="B90" s="68" t="s">
        <v>91</v>
      </c>
      <c r="C90" s="19" t="s">
        <v>34</v>
      </c>
      <c r="D90" s="24">
        <v>736.101155</v>
      </c>
      <c r="E90" s="24">
        <v>0</v>
      </c>
      <c r="F90" s="24">
        <v>155.812375</v>
      </c>
      <c r="G90" s="24">
        <v>99.5</v>
      </c>
      <c r="H90" s="24">
        <f t="shared" si="9"/>
        <v>99.5</v>
      </c>
      <c r="I90" s="24">
        <f t="shared" si="10"/>
        <v>13.517163955543584</v>
      </c>
      <c r="J90" s="22"/>
      <c r="K90" s="24">
        <v>0</v>
      </c>
      <c r="L90" s="24">
        <v>63.9</v>
      </c>
      <c r="M90" s="24">
        <v>22.6</v>
      </c>
      <c r="N90" s="24">
        <f t="shared" si="11"/>
        <v>22.6</v>
      </c>
      <c r="O90" s="30"/>
      <c r="P90" s="26"/>
    </row>
    <row r="91" spans="1:16" s="25" customFormat="1" ht="12.75" customHeight="1">
      <c r="A91" s="61">
        <v>266</v>
      </c>
      <c r="B91" s="68" t="s">
        <v>92</v>
      </c>
      <c r="C91" s="19" t="s">
        <v>39</v>
      </c>
      <c r="D91" s="24">
        <v>45.52</v>
      </c>
      <c r="E91" s="24">
        <v>0</v>
      </c>
      <c r="F91" s="24">
        <v>9.331</v>
      </c>
      <c r="G91" s="24">
        <v>0</v>
      </c>
      <c r="H91" s="24">
        <f t="shared" si="9"/>
        <v>0</v>
      </c>
      <c r="I91" s="24">
        <f t="shared" si="10"/>
        <v>0</v>
      </c>
      <c r="J91" s="22"/>
      <c r="K91" s="24">
        <v>0</v>
      </c>
      <c r="L91" s="24">
        <v>20.5</v>
      </c>
      <c r="M91" s="24">
        <v>0</v>
      </c>
      <c r="N91" s="24">
        <f t="shared" si="11"/>
        <v>0</v>
      </c>
      <c r="O91" s="30"/>
      <c r="P91" s="26"/>
    </row>
    <row r="92" spans="1:16" s="25" customFormat="1" ht="12.75" customHeight="1">
      <c r="A92" s="61">
        <v>267</v>
      </c>
      <c r="B92" s="68" t="s">
        <v>93</v>
      </c>
      <c r="C92" s="19" t="s">
        <v>39</v>
      </c>
      <c r="D92" s="24">
        <v>14.97</v>
      </c>
      <c r="E92" s="24">
        <v>0</v>
      </c>
      <c r="F92" s="24">
        <v>12.382</v>
      </c>
      <c r="G92" s="24">
        <v>0</v>
      </c>
      <c r="H92" s="24">
        <f t="shared" si="9"/>
        <v>0</v>
      </c>
      <c r="I92" s="24">
        <f t="shared" si="10"/>
        <v>0</v>
      </c>
      <c r="J92" s="22"/>
      <c r="K92" s="24">
        <v>0</v>
      </c>
      <c r="L92" s="24">
        <v>82.71</v>
      </c>
      <c r="M92" s="24">
        <v>0</v>
      </c>
      <c r="N92" s="24">
        <f t="shared" si="11"/>
        <v>0</v>
      </c>
      <c r="O92" s="30"/>
      <c r="P92" s="26"/>
    </row>
    <row r="93" spans="1:16" s="25" customFormat="1" ht="12.75" customHeight="1">
      <c r="A93" s="61">
        <v>268</v>
      </c>
      <c r="B93" s="68" t="s">
        <v>94</v>
      </c>
      <c r="C93" s="19" t="s">
        <v>39</v>
      </c>
      <c r="D93" s="24">
        <v>20.63424</v>
      </c>
      <c r="E93" s="24">
        <v>0</v>
      </c>
      <c r="F93" s="24">
        <v>18.424926967213118</v>
      </c>
      <c r="G93" s="24">
        <v>0</v>
      </c>
      <c r="H93" s="24">
        <f t="shared" si="9"/>
        <v>0</v>
      </c>
      <c r="I93" s="24">
        <f t="shared" si="10"/>
        <v>0</v>
      </c>
      <c r="J93" s="22"/>
      <c r="K93" s="24">
        <v>0</v>
      </c>
      <c r="L93" s="24">
        <v>89.3</v>
      </c>
      <c r="M93" s="24">
        <v>0</v>
      </c>
      <c r="N93" s="24">
        <f t="shared" si="11"/>
        <v>0</v>
      </c>
      <c r="O93" s="30"/>
      <c r="P93" s="26"/>
    </row>
    <row r="94" spans="1:16" s="25" customFormat="1" ht="12.75" customHeight="1">
      <c r="A94" s="61">
        <v>269</v>
      </c>
      <c r="B94" s="68" t="s">
        <v>146</v>
      </c>
      <c r="C94" s="19" t="s">
        <v>39</v>
      </c>
      <c r="D94" s="24">
        <v>2.90943</v>
      </c>
      <c r="E94" s="24">
        <v>0</v>
      </c>
      <c r="F94" s="24">
        <v>2.9094290163934424</v>
      </c>
      <c r="G94" s="24">
        <v>0</v>
      </c>
      <c r="H94" s="24">
        <f t="shared" si="9"/>
        <v>0</v>
      </c>
      <c r="I94" s="24">
        <f t="shared" si="10"/>
        <v>0</v>
      </c>
      <c r="J94" s="22"/>
      <c r="K94" s="24">
        <v>0</v>
      </c>
      <c r="L94" s="24">
        <v>99.99</v>
      </c>
      <c r="M94" s="24">
        <v>0</v>
      </c>
      <c r="N94" s="24">
        <f t="shared" si="11"/>
        <v>0</v>
      </c>
      <c r="O94" s="30"/>
      <c r="P94" s="26"/>
    </row>
    <row r="95" spans="1:16" s="25" customFormat="1" ht="12.75" customHeight="1">
      <c r="A95" s="61">
        <v>271</v>
      </c>
      <c r="B95" s="68" t="s">
        <v>147</v>
      </c>
      <c r="C95" s="19" t="s">
        <v>39</v>
      </c>
      <c r="D95" s="24">
        <v>29.997949016393445</v>
      </c>
      <c r="E95" s="24">
        <v>0</v>
      </c>
      <c r="F95" s="24">
        <v>1.945106967213115</v>
      </c>
      <c r="G95" s="24">
        <v>0</v>
      </c>
      <c r="H95" s="24">
        <f t="shared" si="9"/>
        <v>0</v>
      </c>
      <c r="I95" s="24">
        <f t="shared" si="10"/>
        <v>0</v>
      </c>
      <c r="J95" s="22"/>
      <c r="K95" s="24">
        <v>0</v>
      </c>
      <c r="L95" s="24">
        <v>6.48</v>
      </c>
      <c r="M95" s="24">
        <v>0</v>
      </c>
      <c r="N95" s="24">
        <f t="shared" si="11"/>
        <v>0</v>
      </c>
      <c r="O95" s="30"/>
      <c r="P95" s="26"/>
    </row>
    <row r="96" spans="1:16" s="25" customFormat="1" ht="12.75" customHeight="1">
      <c r="A96" s="61">
        <v>272</v>
      </c>
      <c r="B96" s="68" t="s">
        <v>148</v>
      </c>
      <c r="C96" s="19" t="s">
        <v>39</v>
      </c>
      <c r="D96" s="24">
        <v>1.89769</v>
      </c>
      <c r="E96" s="24">
        <v>0</v>
      </c>
      <c r="F96" s="24">
        <v>0.198885</v>
      </c>
      <c r="G96" s="24">
        <v>0</v>
      </c>
      <c r="H96" s="24">
        <f t="shared" si="9"/>
        <v>0</v>
      </c>
      <c r="I96" s="24">
        <f t="shared" si="10"/>
        <v>0</v>
      </c>
      <c r="J96" s="22"/>
      <c r="K96" s="24">
        <v>0</v>
      </c>
      <c r="L96" s="24">
        <v>4.76</v>
      </c>
      <c r="M96" s="24">
        <v>0</v>
      </c>
      <c r="N96" s="24">
        <f t="shared" si="11"/>
        <v>0</v>
      </c>
      <c r="O96" s="30"/>
      <c r="P96" s="26"/>
    </row>
    <row r="97" spans="1:16" s="25" customFormat="1" ht="12.75" customHeight="1">
      <c r="A97" s="61">
        <v>273</v>
      </c>
      <c r="B97" s="68" t="s">
        <v>95</v>
      </c>
      <c r="C97" s="19" t="s">
        <v>39</v>
      </c>
      <c r="D97" s="24">
        <v>103.18655</v>
      </c>
      <c r="E97" s="24">
        <v>0</v>
      </c>
      <c r="F97" s="24">
        <v>61.91193</v>
      </c>
      <c r="G97" s="24">
        <v>0</v>
      </c>
      <c r="H97" s="24">
        <f t="shared" si="9"/>
        <v>0</v>
      </c>
      <c r="I97" s="24">
        <f t="shared" si="10"/>
        <v>0</v>
      </c>
      <c r="J97" s="22"/>
      <c r="K97" s="24">
        <v>0</v>
      </c>
      <c r="L97" s="24">
        <v>60</v>
      </c>
      <c r="M97" s="24">
        <v>0</v>
      </c>
      <c r="N97" s="24">
        <f t="shared" si="11"/>
        <v>0</v>
      </c>
      <c r="O97" s="30"/>
      <c r="P97" s="26"/>
    </row>
    <row r="98" spans="1:16" s="25" customFormat="1" ht="12.75" customHeight="1">
      <c r="A98" s="61">
        <v>274</v>
      </c>
      <c r="B98" s="68" t="s">
        <v>96</v>
      </c>
      <c r="C98" s="19" t="s">
        <v>52</v>
      </c>
      <c r="D98" s="24">
        <v>290.4695759836066</v>
      </c>
      <c r="E98" s="24">
        <v>0</v>
      </c>
      <c r="F98" s="24">
        <v>174.281745</v>
      </c>
      <c r="G98" s="24">
        <v>0</v>
      </c>
      <c r="H98" s="24">
        <f t="shared" si="9"/>
        <v>0</v>
      </c>
      <c r="I98" s="24">
        <f t="shared" si="10"/>
        <v>0</v>
      </c>
      <c r="J98" s="22"/>
      <c r="K98" s="24">
        <v>0</v>
      </c>
      <c r="L98" s="24">
        <v>60</v>
      </c>
      <c r="M98" s="24">
        <v>0</v>
      </c>
      <c r="N98" s="24">
        <f t="shared" si="11"/>
        <v>0</v>
      </c>
      <c r="O98" s="30"/>
      <c r="P98" s="26"/>
    </row>
    <row r="99" spans="1:16" s="25" customFormat="1" ht="12.75" customHeight="1">
      <c r="A99" s="61">
        <v>275</v>
      </c>
      <c r="B99" s="68" t="s">
        <v>97</v>
      </c>
      <c r="C99" s="19" t="s">
        <v>52</v>
      </c>
      <c r="D99" s="24">
        <v>112.12811098360656</v>
      </c>
      <c r="E99" s="24">
        <v>0</v>
      </c>
      <c r="F99" s="24">
        <v>44.889505</v>
      </c>
      <c r="G99" s="24">
        <v>0</v>
      </c>
      <c r="H99" s="24">
        <f t="shared" si="9"/>
        <v>0</v>
      </c>
      <c r="I99" s="24">
        <f t="shared" si="10"/>
        <v>0</v>
      </c>
      <c r="J99" s="22"/>
      <c r="K99" s="24">
        <v>0</v>
      </c>
      <c r="L99" s="24">
        <v>31.8</v>
      </c>
      <c r="M99" s="24">
        <v>0</v>
      </c>
      <c r="N99" s="24">
        <f t="shared" si="11"/>
        <v>0</v>
      </c>
      <c r="O99" s="30"/>
      <c r="P99" s="26"/>
    </row>
    <row r="100" spans="1:16" s="25" customFormat="1" ht="12.75" customHeight="1">
      <c r="A100" s="61">
        <v>276</v>
      </c>
      <c r="B100" s="68" t="s">
        <v>98</v>
      </c>
      <c r="C100" s="19" t="s">
        <v>39</v>
      </c>
      <c r="D100" s="24">
        <v>849.3648759836066</v>
      </c>
      <c r="E100" s="24">
        <v>0</v>
      </c>
      <c r="F100" s="24">
        <v>117.51058401639345</v>
      </c>
      <c r="G100" s="24">
        <v>0</v>
      </c>
      <c r="H100" s="24">
        <f t="shared" si="9"/>
        <v>0</v>
      </c>
      <c r="I100" s="24">
        <f t="shared" si="10"/>
        <v>0</v>
      </c>
      <c r="J100" s="22"/>
      <c r="K100" s="24">
        <v>0</v>
      </c>
      <c r="L100" s="24">
        <v>10.36</v>
      </c>
      <c r="M100" s="24">
        <v>0</v>
      </c>
      <c r="N100" s="24">
        <f t="shared" si="11"/>
        <v>0</v>
      </c>
      <c r="O100" s="30"/>
      <c r="P100" s="26"/>
    </row>
    <row r="101" spans="1:16" s="25" customFormat="1" ht="12.75" customHeight="1">
      <c r="A101" s="61"/>
      <c r="B101" s="20" t="s">
        <v>125</v>
      </c>
      <c r="C101" s="19"/>
      <c r="D101" s="22">
        <f>SUM(D102:D113)</f>
        <v>2033.8255399999998</v>
      </c>
      <c r="E101" s="22">
        <f aca="true" t="shared" si="12" ref="E101:J101">SUM(E102:E113)</f>
        <v>0</v>
      </c>
      <c r="F101" s="22">
        <f t="shared" si="12"/>
        <v>166.07747696721307</v>
      </c>
      <c r="G101" s="22">
        <f t="shared" si="12"/>
        <v>0</v>
      </c>
      <c r="H101" s="22">
        <f t="shared" si="9"/>
        <v>0</v>
      </c>
      <c r="I101" s="22">
        <f t="shared" si="10"/>
        <v>0</v>
      </c>
      <c r="J101" s="22">
        <f t="shared" si="12"/>
        <v>0</v>
      </c>
      <c r="K101" s="22"/>
      <c r="L101" s="24"/>
      <c r="M101" s="24"/>
      <c r="N101" s="24"/>
      <c r="O101" s="30"/>
      <c r="P101" s="26"/>
    </row>
    <row r="102" spans="1:16" s="25" customFormat="1" ht="12.75" customHeight="1">
      <c r="A102" s="61">
        <v>278</v>
      </c>
      <c r="B102" s="68" t="s">
        <v>149</v>
      </c>
      <c r="C102" s="19" t="s">
        <v>90</v>
      </c>
      <c r="D102" s="24">
        <v>220.442</v>
      </c>
      <c r="E102" s="24">
        <v>0</v>
      </c>
      <c r="F102" s="24">
        <v>21.493</v>
      </c>
      <c r="G102" s="24">
        <v>0</v>
      </c>
      <c r="H102" s="24">
        <f t="shared" si="9"/>
        <v>0</v>
      </c>
      <c r="I102" s="24">
        <f t="shared" si="10"/>
        <v>0</v>
      </c>
      <c r="J102" s="22"/>
      <c r="K102" s="24">
        <v>0</v>
      </c>
      <c r="L102" s="24">
        <v>0</v>
      </c>
      <c r="M102" s="24">
        <v>0</v>
      </c>
      <c r="N102" s="24">
        <f aca="true" t="shared" si="13" ref="N102:N113">+K102+M102</f>
        <v>0</v>
      </c>
      <c r="O102" s="30"/>
      <c r="P102" s="26"/>
    </row>
    <row r="103" spans="1:16" s="25" customFormat="1" ht="12.75" customHeight="1">
      <c r="A103" s="61">
        <v>280</v>
      </c>
      <c r="B103" s="68" t="s">
        <v>150</v>
      </c>
      <c r="C103" s="19" t="s">
        <v>90</v>
      </c>
      <c r="D103" s="24">
        <v>101.62593696721312</v>
      </c>
      <c r="E103" s="24">
        <v>0</v>
      </c>
      <c r="F103" s="24">
        <v>40.650375</v>
      </c>
      <c r="G103" s="24">
        <v>0</v>
      </c>
      <c r="H103" s="24">
        <f t="shared" si="9"/>
        <v>0</v>
      </c>
      <c r="I103" s="24">
        <f t="shared" si="10"/>
        <v>0</v>
      </c>
      <c r="J103" s="22"/>
      <c r="K103" s="24">
        <v>0</v>
      </c>
      <c r="L103" s="24">
        <v>0</v>
      </c>
      <c r="M103" s="24">
        <v>0</v>
      </c>
      <c r="N103" s="24">
        <f t="shared" si="13"/>
        <v>0</v>
      </c>
      <c r="O103" s="30"/>
      <c r="P103" s="26"/>
    </row>
    <row r="104" spans="1:16" s="25" customFormat="1" ht="12.75" customHeight="1">
      <c r="A104" s="61">
        <v>282</v>
      </c>
      <c r="B104" s="68" t="s">
        <v>151</v>
      </c>
      <c r="C104" s="19" t="s">
        <v>90</v>
      </c>
      <c r="D104" s="24">
        <v>59.98736803278689</v>
      </c>
      <c r="E104" s="24">
        <v>0</v>
      </c>
      <c r="F104" s="24">
        <v>23.994946967213117</v>
      </c>
      <c r="G104" s="24">
        <v>0</v>
      </c>
      <c r="H104" s="24">
        <f t="shared" si="9"/>
        <v>0</v>
      </c>
      <c r="I104" s="24">
        <f t="shared" si="10"/>
        <v>0</v>
      </c>
      <c r="J104" s="22"/>
      <c r="K104" s="24">
        <v>0</v>
      </c>
      <c r="L104" s="24">
        <v>0</v>
      </c>
      <c r="M104" s="24">
        <v>0</v>
      </c>
      <c r="N104" s="24">
        <f t="shared" si="13"/>
        <v>0</v>
      </c>
      <c r="O104" s="30"/>
      <c r="P104" s="26"/>
    </row>
    <row r="105" spans="1:16" s="25" customFormat="1" ht="12.75" customHeight="1">
      <c r="A105" s="61">
        <v>284</v>
      </c>
      <c r="B105" s="68" t="s">
        <v>152</v>
      </c>
      <c r="C105" s="19" t="s">
        <v>90</v>
      </c>
      <c r="D105" s="24">
        <v>137.09001696721313</v>
      </c>
      <c r="E105" s="24">
        <v>0</v>
      </c>
      <c r="F105" s="24">
        <v>2.421559016393443</v>
      </c>
      <c r="G105" s="24">
        <v>0</v>
      </c>
      <c r="H105" s="24">
        <f t="shared" si="9"/>
        <v>0</v>
      </c>
      <c r="I105" s="24">
        <f t="shared" si="10"/>
        <v>0</v>
      </c>
      <c r="J105" s="22"/>
      <c r="K105" s="24">
        <v>0</v>
      </c>
      <c r="L105" s="24">
        <v>0</v>
      </c>
      <c r="M105" s="24">
        <v>0</v>
      </c>
      <c r="N105" s="24">
        <f t="shared" si="13"/>
        <v>0</v>
      </c>
      <c r="O105" s="30"/>
      <c r="P105" s="26"/>
    </row>
    <row r="106" spans="1:16" s="25" customFormat="1" ht="12.75" customHeight="1">
      <c r="A106" s="61">
        <v>285</v>
      </c>
      <c r="B106" s="68" t="s">
        <v>153</v>
      </c>
      <c r="C106" s="19" t="s">
        <v>90</v>
      </c>
      <c r="D106" s="24">
        <v>842.7095</v>
      </c>
      <c r="E106" s="24">
        <v>0</v>
      </c>
      <c r="F106" s="24">
        <v>22.291658032786888</v>
      </c>
      <c r="G106" s="24">
        <v>0</v>
      </c>
      <c r="H106" s="24">
        <f t="shared" si="9"/>
        <v>0</v>
      </c>
      <c r="I106" s="24">
        <f t="shared" si="10"/>
        <v>0</v>
      </c>
      <c r="J106" s="22"/>
      <c r="K106" s="24">
        <v>0</v>
      </c>
      <c r="L106" s="24">
        <v>0</v>
      </c>
      <c r="M106" s="24">
        <v>0</v>
      </c>
      <c r="N106" s="24">
        <f t="shared" si="13"/>
        <v>0</v>
      </c>
      <c r="O106" s="30"/>
      <c r="P106" s="26"/>
    </row>
    <row r="107" spans="1:16" s="25" customFormat="1" ht="12.75" customHeight="1">
      <c r="A107" s="61">
        <v>287</v>
      </c>
      <c r="B107" s="68" t="s">
        <v>154</v>
      </c>
      <c r="C107" s="19" t="s">
        <v>90</v>
      </c>
      <c r="D107" s="24">
        <v>22.46614</v>
      </c>
      <c r="E107" s="24">
        <v>0</v>
      </c>
      <c r="F107" s="24">
        <v>5.335905983606557</v>
      </c>
      <c r="G107" s="24">
        <v>0</v>
      </c>
      <c r="H107" s="24">
        <f t="shared" si="9"/>
        <v>0</v>
      </c>
      <c r="I107" s="24">
        <f t="shared" si="10"/>
        <v>0</v>
      </c>
      <c r="J107" s="22"/>
      <c r="K107" s="24">
        <v>0</v>
      </c>
      <c r="L107" s="24">
        <v>0</v>
      </c>
      <c r="M107" s="24">
        <v>0</v>
      </c>
      <c r="N107" s="24">
        <f t="shared" si="13"/>
        <v>0</v>
      </c>
      <c r="O107" s="30"/>
      <c r="P107" s="26"/>
    </row>
    <row r="108" spans="1:16" s="25" customFormat="1" ht="12.75" customHeight="1">
      <c r="A108" s="61">
        <v>288</v>
      </c>
      <c r="B108" s="68" t="s">
        <v>155</v>
      </c>
      <c r="C108" s="19" t="s">
        <v>90</v>
      </c>
      <c r="D108" s="24">
        <v>46.352578032786894</v>
      </c>
      <c r="E108" s="24">
        <v>0</v>
      </c>
      <c r="F108" s="24">
        <v>18.541030983606557</v>
      </c>
      <c r="G108" s="24">
        <v>0</v>
      </c>
      <c r="H108" s="24">
        <f t="shared" si="9"/>
        <v>0</v>
      </c>
      <c r="I108" s="24">
        <f t="shared" si="10"/>
        <v>0</v>
      </c>
      <c r="J108" s="22"/>
      <c r="K108" s="24">
        <v>0</v>
      </c>
      <c r="L108" s="24">
        <v>0</v>
      </c>
      <c r="M108" s="24">
        <v>0</v>
      </c>
      <c r="N108" s="24">
        <f t="shared" si="13"/>
        <v>0</v>
      </c>
      <c r="O108" s="30"/>
      <c r="P108" s="26"/>
    </row>
    <row r="109" spans="1:16" s="25" customFormat="1" ht="12.75" customHeight="1">
      <c r="A109" s="61">
        <v>289</v>
      </c>
      <c r="B109" s="68" t="s">
        <v>156</v>
      </c>
      <c r="C109" s="19" t="s">
        <v>90</v>
      </c>
      <c r="D109" s="24">
        <v>392.4</v>
      </c>
      <c r="E109" s="24">
        <v>0</v>
      </c>
      <c r="F109" s="24">
        <v>9.836065573770493E-07</v>
      </c>
      <c r="G109" s="24">
        <v>0</v>
      </c>
      <c r="H109" s="24">
        <f t="shared" si="9"/>
        <v>0</v>
      </c>
      <c r="I109" s="24">
        <f t="shared" si="10"/>
        <v>0</v>
      </c>
      <c r="J109" s="22"/>
      <c r="K109" s="24">
        <v>0</v>
      </c>
      <c r="L109" s="24">
        <v>0</v>
      </c>
      <c r="M109" s="24">
        <v>0</v>
      </c>
      <c r="N109" s="24">
        <f t="shared" si="13"/>
        <v>0</v>
      </c>
      <c r="O109" s="30"/>
      <c r="P109" s="26"/>
    </row>
    <row r="110" spans="1:16" s="25" customFormat="1" ht="12.75" customHeight="1">
      <c r="A110" s="61">
        <v>291</v>
      </c>
      <c r="B110" s="68" t="s">
        <v>157</v>
      </c>
      <c r="C110" s="19" t="s">
        <v>90</v>
      </c>
      <c r="D110" s="24">
        <v>10.74</v>
      </c>
      <c r="E110" s="24">
        <v>0</v>
      </c>
      <c r="F110" s="24">
        <v>2.043</v>
      </c>
      <c r="G110" s="24">
        <v>0</v>
      </c>
      <c r="H110" s="24">
        <f>E110+G110</f>
        <v>0</v>
      </c>
      <c r="I110" s="24">
        <f>IF(H110&lt;&gt;0,(H110/D110))*100</f>
        <v>0</v>
      </c>
      <c r="J110" s="22"/>
      <c r="K110" s="24">
        <v>0</v>
      </c>
      <c r="L110" s="24">
        <v>0</v>
      </c>
      <c r="M110" s="24">
        <v>0</v>
      </c>
      <c r="N110" s="24">
        <f t="shared" si="13"/>
        <v>0</v>
      </c>
      <c r="O110" s="30"/>
      <c r="P110" s="26"/>
    </row>
    <row r="111" spans="1:16" s="25" customFormat="1" ht="12.75" customHeight="1">
      <c r="A111" s="61">
        <v>293</v>
      </c>
      <c r="B111" s="68" t="s">
        <v>158</v>
      </c>
      <c r="C111" s="19" t="s">
        <v>90</v>
      </c>
      <c r="D111" s="24">
        <v>103.434</v>
      </c>
      <c r="E111" s="24">
        <v>0</v>
      </c>
      <c r="F111" s="24">
        <v>4.839</v>
      </c>
      <c r="G111" s="24">
        <v>0</v>
      </c>
      <c r="H111" s="24">
        <f>E111+G111</f>
        <v>0</v>
      </c>
      <c r="I111" s="24">
        <f>IF(H111&lt;&gt;0,(H111/D111))*100</f>
        <v>0</v>
      </c>
      <c r="J111" s="22"/>
      <c r="K111" s="24">
        <v>0</v>
      </c>
      <c r="L111" s="24">
        <v>0</v>
      </c>
      <c r="M111" s="24">
        <v>0</v>
      </c>
      <c r="N111" s="24">
        <f t="shared" si="13"/>
        <v>0</v>
      </c>
      <c r="O111" s="30"/>
      <c r="P111" s="26"/>
    </row>
    <row r="112" spans="1:16" s="25" customFormat="1" ht="12.75" customHeight="1">
      <c r="A112" s="61">
        <v>294</v>
      </c>
      <c r="B112" s="68" t="s">
        <v>159</v>
      </c>
      <c r="C112" s="19" t="s">
        <v>90</v>
      </c>
      <c r="D112" s="24">
        <v>72.277</v>
      </c>
      <c r="E112" s="24">
        <v>0</v>
      </c>
      <c r="F112" s="24">
        <v>15.427</v>
      </c>
      <c r="G112" s="24">
        <v>0</v>
      </c>
      <c r="H112" s="24">
        <f>E112+G112</f>
        <v>0</v>
      </c>
      <c r="I112" s="24">
        <f>IF(H112&lt;&gt;0,(H112/D112))*100</f>
        <v>0</v>
      </c>
      <c r="J112" s="22"/>
      <c r="K112" s="24">
        <v>0</v>
      </c>
      <c r="L112" s="24">
        <v>0</v>
      </c>
      <c r="M112" s="24">
        <v>0</v>
      </c>
      <c r="N112" s="24">
        <f t="shared" si="13"/>
        <v>0</v>
      </c>
      <c r="O112" s="30"/>
      <c r="P112" s="26"/>
    </row>
    <row r="113" spans="1:16" s="25" customFormat="1" ht="12.75" customHeight="1">
      <c r="A113" s="61">
        <v>295</v>
      </c>
      <c r="B113" s="68" t="s">
        <v>160</v>
      </c>
      <c r="C113" s="19" t="s">
        <v>90</v>
      </c>
      <c r="D113" s="24">
        <v>24.301</v>
      </c>
      <c r="E113" s="24">
        <v>0</v>
      </c>
      <c r="F113" s="24">
        <v>9.04</v>
      </c>
      <c r="G113" s="24">
        <v>0</v>
      </c>
      <c r="H113" s="24">
        <f>E113+G113</f>
        <v>0</v>
      </c>
      <c r="I113" s="24">
        <f>IF(H113&lt;&gt;0,(H113/D113))*100</f>
        <v>0</v>
      </c>
      <c r="J113" s="22"/>
      <c r="K113" s="24">
        <v>0</v>
      </c>
      <c r="L113" s="24">
        <v>0</v>
      </c>
      <c r="M113" s="24">
        <v>0</v>
      </c>
      <c r="N113" s="24">
        <f t="shared" si="13"/>
        <v>0</v>
      </c>
      <c r="O113" s="30"/>
      <c r="P113" s="26"/>
    </row>
    <row r="114" spans="1:16" s="25" customFormat="1" ht="12.75" customHeight="1">
      <c r="A114" s="54"/>
      <c r="B114" s="13"/>
      <c r="C114" s="13"/>
      <c r="D114" s="17"/>
      <c r="E114" s="17"/>
      <c r="F114" s="17"/>
      <c r="G114" s="17"/>
      <c r="H114" s="17"/>
      <c r="I114" s="17"/>
      <c r="J114" s="15"/>
      <c r="K114" s="17"/>
      <c r="L114" s="17"/>
      <c r="M114" s="17"/>
      <c r="N114" s="17"/>
      <c r="O114" s="30"/>
      <c r="P114" s="26"/>
    </row>
    <row r="115" spans="1:15" s="26" customFormat="1" ht="12.75" customHeight="1">
      <c r="A115" s="55"/>
      <c r="B115" s="20" t="s">
        <v>99</v>
      </c>
      <c r="C115" s="20"/>
      <c r="D115" s="22">
        <f>D117+D119+D121+D123+D126+D131</f>
        <v>4963.502406065574</v>
      </c>
      <c r="E115" s="22">
        <f>E117+E119+E121+E123+E126+E131</f>
        <v>1009.4000000000001</v>
      </c>
      <c r="F115" s="22">
        <f>F117+F119+F121+F123+F126+F131</f>
        <v>1671.609498032787</v>
      </c>
      <c r="G115" s="22">
        <f>G117+G119+G121+G123+G126+G131</f>
        <v>97.49999999999997</v>
      </c>
      <c r="H115" s="22">
        <f>H117+H119+H121+H123+H126+H131</f>
        <v>1106.9</v>
      </c>
      <c r="I115" s="22">
        <f>IF(H115&lt;&gt;0,(H115/D115))*100</f>
        <v>22.300784999062948</v>
      </c>
      <c r="J115" s="22"/>
      <c r="K115" s="22"/>
      <c r="L115" s="24"/>
      <c r="M115" s="24"/>
      <c r="N115" s="24"/>
      <c r="O115" s="28"/>
    </row>
    <row r="116" spans="1:15" s="26" customFormat="1" ht="12.75" customHeight="1">
      <c r="A116" s="55"/>
      <c r="B116" s="20"/>
      <c r="C116" s="20"/>
      <c r="D116" s="22"/>
      <c r="E116" s="22"/>
      <c r="F116" s="24"/>
      <c r="G116" s="22"/>
      <c r="H116" s="22"/>
      <c r="I116" s="22"/>
      <c r="J116" s="22"/>
      <c r="K116" s="22"/>
      <c r="L116" s="24"/>
      <c r="M116" s="22"/>
      <c r="N116" s="24"/>
      <c r="O116" s="28"/>
    </row>
    <row r="117" spans="1:15" s="26" customFormat="1" ht="12.75" customHeight="1">
      <c r="A117" s="55"/>
      <c r="B117" s="32" t="s">
        <v>100</v>
      </c>
      <c r="C117" s="32"/>
      <c r="D117" s="22">
        <f>SUM(D118:D118)</f>
        <v>470.43439901639346</v>
      </c>
      <c r="E117" s="22">
        <f>SUM(E118:E118)</f>
        <v>199.6</v>
      </c>
      <c r="F117" s="22">
        <f>SUM(F118:F118)</f>
        <v>174.0607280327869</v>
      </c>
      <c r="G117" s="22">
        <f>SUM(G118:G118)</f>
        <v>84.1</v>
      </c>
      <c r="H117" s="22">
        <f>E117+G117</f>
        <v>283.7</v>
      </c>
      <c r="I117" s="22">
        <f aca="true" t="shared" si="14" ref="I117:I132">IF(H117&lt;&gt;0,(H117/D117))*100</f>
        <v>60.30596414572859</v>
      </c>
      <c r="J117" s="22"/>
      <c r="K117" s="22"/>
      <c r="L117" s="22"/>
      <c r="M117" s="22"/>
      <c r="N117" s="24"/>
      <c r="O117" s="28"/>
    </row>
    <row r="118" spans="1:16" s="26" customFormat="1" ht="12.75" customHeight="1">
      <c r="A118" s="55">
        <v>28</v>
      </c>
      <c r="B118" s="19" t="s">
        <v>101</v>
      </c>
      <c r="C118" s="19" t="s">
        <v>34</v>
      </c>
      <c r="D118" s="24">
        <v>470.43439901639346</v>
      </c>
      <c r="E118" s="24">
        <v>199.6</v>
      </c>
      <c r="F118" s="24">
        <v>174.0607280327869</v>
      </c>
      <c r="G118" s="36">
        <v>84.1</v>
      </c>
      <c r="H118" s="24">
        <f>E118+G118</f>
        <v>283.7</v>
      </c>
      <c r="I118" s="24">
        <f t="shared" si="14"/>
        <v>60.30596414572859</v>
      </c>
      <c r="J118" s="22"/>
      <c r="K118" s="24">
        <v>42.400000000000006</v>
      </c>
      <c r="L118" s="29">
        <v>37</v>
      </c>
      <c r="M118" s="24">
        <v>17.9</v>
      </c>
      <c r="N118" s="24">
        <f>+K118+M118</f>
        <v>60.300000000000004</v>
      </c>
      <c r="O118" s="28"/>
      <c r="P118" s="35"/>
    </row>
    <row r="119" spans="1:15" s="26" customFormat="1" ht="12.75" customHeight="1">
      <c r="A119" s="55"/>
      <c r="B119" s="32" t="s">
        <v>102</v>
      </c>
      <c r="C119" s="32"/>
      <c r="D119" s="22">
        <f>SUM(D120)</f>
        <v>160.113305</v>
      </c>
      <c r="E119" s="22">
        <f>SUM(E120)</f>
        <v>150.60000000000002</v>
      </c>
      <c r="F119" s="22">
        <f>SUM(F120)</f>
        <v>17.512464016393444</v>
      </c>
      <c r="G119" s="22">
        <f>SUM(G120)</f>
        <v>8.800000000000011</v>
      </c>
      <c r="H119" s="22">
        <f>E119+G119</f>
        <v>159.40000000000003</v>
      </c>
      <c r="I119" s="22">
        <f t="shared" si="14"/>
        <v>99.55449985870945</v>
      </c>
      <c r="J119" s="24"/>
      <c r="K119" s="22"/>
      <c r="L119" s="22"/>
      <c r="M119" s="24"/>
      <c r="N119" s="24"/>
      <c r="O119" s="30"/>
    </row>
    <row r="120" spans="1:16" s="26" customFormat="1" ht="12.75" customHeight="1">
      <c r="A120" s="55">
        <v>31</v>
      </c>
      <c r="B120" s="19" t="s">
        <v>103</v>
      </c>
      <c r="C120" s="19" t="s">
        <v>34</v>
      </c>
      <c r="D120" s="24">
        <v>160.113305</v>
      </c>
      <c r="E120" s="24">
        <v>150.60000000000002</v>
      </c>
      <c r="F120" s="24">
        <v>17.512464016393444</v>
      </c>
      <c r="G120" s="24">
        <v>8.800000000000011</v>
      </c>
      <c r="H120" s="24">
        <f>E120+G120</f>
        <v>159.40000000000003</v>
      </c>
      <c r="I120" s="24">
        <f t="shared" si="14"/>
        <v>99.55449985870945</v>
      </c>
      <c r="J120" s="24"/>
      <c r="K120" s="24">
        <v>94.1</v>
      </c>
      <c r="L120" s="24">
        <v>12.5</v>
      </c>
      <c r="M120" s="24">
        <v>5.4</v>
      </c>
      <c r="N120" s="24">
        <f>+K120+M120</f>
        <v>99.5</v>
      </c>
      <c r="O120" s="30"/>
      <c r="P120" s="35"/>
    </row>
    <row r="121" spans="1:15" s="26" customFormat="1" ht="12.75" customHeight="1">
      <c r="A121" s="55"/>
      <c r="B121" s="32" t="s">
        <v>54</v>
      </c>
      <c r="C121" s="32"/>
      <c r="D121" s="22">
        <f>SUM(D122)</f>
        <v>161.658605</v>
      </c>
      <c r="E121" s="22">
        <f>SUM(E122)</f>
        <v>158.9</v>
      </c>
      <c r="F121" s="22">
        <f>SUM(F122)</f>
        <v>0</v>
      </c>
      <c r="G121" s="22">
        <f>SUM(G122)</f>
        <v>1.6999999999999886</v>
      </c>
      <c r="H121" s="22">
        <f>+E121+G121</f>
        <v>160.6</v>
      </c>
      <c r="I121" s="22">
        <f t="shared" si="14"/>
        <v>99.34516012927365</v>
      </c>
      <c r="J121" s="22"/>
      <c r="K121" s="22"/>
      <c r="L121" s="22"/>
      <c r="M121" s="22"/>
      <c r="N121" s="24"/>
      <c r="O121" s="30"/>
    </row>
    <row r="122" spans="1:16" s="26" customFormat="1" ht="12.75" customHeight="1">
      <c r="A122" s="61">
        <v>33</v>
      </c>
      <c r="B122" s="19" t="s">
        <v>104</v>
      </c>
      <c r="C122" s="19" t="s">
        <v>34</v>
      </c>
      <c r="D122" s="24">
        <v>161.658605</v>
      </c>
      <c r="E122" s="24">
        <v>158.9</v>
      </c>
      <c r="F122" s="24">
        <v>0</v>
      </c>
      <c r="G122" s="24">
        <v>1.6999999999999886</v>
      </c>
      <c r="H122" s="24">
        <f>E122+G122</f>
        <v>160.6</v>
      </c>
      <c r="I122" s="24">
        <f t="shared" si="14"/>
        <v>99.34516012927365</v>
      </c>
      <c r="J122" s="24"/>
      <c r="K122" s="24">
        <v>98.30000000000001</v>
      </c>
      <c r="L122" s="24">
        <v>0</v>
      </c>
      <c r="M122" s="24">
        <v>1.1</v>
      </c>
      <c r="N122" s="24">
        <f>+K122+M122</f>
        <v>99.4</v>
      </c>
      <c r="O122" s="30"/>
      <c r="P122" s="35"/>
    </row>
    <row r="123" spans="1:15" s="26" customFormat="1" ht="12.75" customHeight="1">
      <c r="A123" s="55"/>
      <c r="B123" s="32" t="s">
        <v>69</v>
      </c>
      <c r="C123" s="32"/>
      <c r="D123" s="22">
        <f>SUM(D124:D125)</f>
        <v>766.9285400000001</v>
      </c>
      <c r="E123" s="22">
        <f>SUM(E124:E125)</f>
        <v>500.3</v>
      </c>
      <c r="F123" s="22">
        <f>SUM(F124:F125)</f>
        <v>309.45510803278694</v>
      </c>
      <c r="G123" s="22">
        <f>SUM(G124:G125)</f>
        <v>2.8999999999999773</v>
      </c>
      <c r="H123" s="22">
        <f>+E123+G123</f>
        <v>503.2</v>
      </c>
      <c r="I123" s="22">
        <f t="shared" si="14"/>
        <v>65.61237113434322</v>
      </c>
      <c r="J123" s="22"/>
      <c r="K123" s="22"/>
      <c r="L123" s="22"/>
      <c r="M123" s="24"/>
      <c r="N123" s="24"/>
      <c r="O123" s="30"/>
    </row>
    <row r="124" spans="1:16" s="26" customFormat="1" ht="12.75" customHeight="1">
      <c r="A124" s="55">
        <v>34</v>
      </c>
      <c r="B124" s="34" t="s">
        <v>105</v>
      </c>
      <c r="C124" s="19" t="s">
        <v>36</v>
      </c>
      <c r="D124" s="24">
        <v>503.30097696721316</v>
      </c>
      <c r="E124" s="24">
        <v>500.3</v>
      </c>
      <c r="F124" s="24">
        <v>139.25145901639345</v>
      </c>
      <c r="G124" s="24">
        <v>2.8999999999999773</v>
      </c>
      <c r="H124" s="24">
        <f aca="true" t="shared" si="15" ref="H124:H132">E124+G124</f>
        <v>503.2</v>
      </c>
      <c r="I124" s="24">
        <f t="shared" si="14"/>
        <v>99.97993706115541</v>
      </c>
      <c r="J124" s="24"/>
      <c r="K124" s="24">
        <v>99.39999999999999</v>
      </c>
      <c r="L124" s="29">
        <v>2.7</v>
      </c>
      <c r="M124" s="24">
        <v>0.6</v>
      </c>
      <c r="N124" s="24">
        <f>+K124+M124</f>
        <v>99.99999999999999</v>
      </c>
      <c r="O124" s="30"/>
      <c r="P124" s="35"/>
    </row>
    <row r="125" spans="1:15" s="26" customFormat="1" ht="12.75" customHeight="1">
      <c r="A125" s="55">
        <v>36</v>
      </c>
      <c r="B125" s="19" t="s">
        <v>106</v>
      </c>
      <c r="C125" s="34" t="s">
        <v>52</v>
      </c>
      <c r="D125" s="24">
        <v>263.6275630327869</v>
      </c>
      <c r="E125" s="24">
        <v>0</v>
      </c>
      <c r="F125" s="24">
        <v>170.20364901639346</v>
      </c>
      <c r="G125" s="24">
        <v>0</v>
      </c>
      <c r="H125" s="24">
        <f t="shared" si="15"/>
        <v>0</v>
      </c>
      <c r="I125" s="24">
        <f t="shared" si="14"/>
        <v>0</v>
      </c>
      <c r="J125" s="24"/>
      <c r="K125" s="24">
        <v>0</v>
      </c>
      <c r="L125" s="29">
        <v>64.56</v>
      </c>
      <c r="M125" s="24">
        <v>0</v>
      </c>
      <c r="N125" s="24">
        <f>+K125+M125</f>
        <v>0</v>
      </c>
      <c r="O125" s="30"/>
    </row>
    <row r="126" spans="1:15" s="43" customFormat="1" ht="12.75" customHeight="1">
      <c r="A126" s="56"/>
      <c r="B126" s="32" t="s">
        <v>88</v>
      </c>
      <c r="C126" s="32"/>
      <c r="D126" s="22">
        <f>SUM(D127:D130)</f>
        <v>2770.284327049181</v>
      </c>
      <c r="E126" s="22">
        <f>SUM(E127:E130)</f>
        <v>0</v>
      </c>
      <c r="F126" s="22">
        <f>SUM(F127:F130)</f>
        <v>1141.8360919672132</v>
      </c>
      <c r="G126" s="22">
        <f>SUM(G127:G130)</f>
        <v>0</v>
      </c>
      <c r="H126" s="22">
        <f t="shared" si="15"/>
        <v>0</v>
      </c>
      <c r="I126" s="22">
        <f t="shared" si="14"/>
        <v>0</v>
      </c>
      <c r="J126" s="22"/>
      <c r="K126" s="22"/>
      <c r="L126" s="22"/>
      <c r="M126" s="24"/>
      <c r="N126" s="22"/>
      <c r="O126" s="28"/>
    </row>
    <row r="127" spans="1:15" s="43" customFormat="1" ht="12.75" customHeight="1">
      <c r="A127" s="61">
        <v>38</v>
      </c>
      <c r="B127" s="68" t="s">
        <v>161</v>
      </c>
      <c r="C127" s="34" t="s">
        <v>129</v>
      </c>
      <c r="D127" s="24">
        <v>1028.8285180327869</v>
      </c>
      <c r="E127" s="22">
        <v>0</v>
      </c>
      <c r="F127" s="24">
        <v>166.23195696721314</v>
      </c>
      <c r="G127" s="24">
        <v>0</v>
      </c>
      <c r="H127" s="24">
        <f t="shared" si="15"/>
        <v>0</v>
      </c>
      <c r="I127" s="24">
        <f t="shared" si="14"/>
        <v>0</v>
      </c>
      <c r="J127" s="22"/>
      <c r="K127" s="24">
        <v>0</v>
      </c>
      <c r="L127" s="24">
        <v>16.26</v>
      </c>
      <c r="M127" s="24">
        <v>0</v>
      </c>
      <c r="N127" s="24">
        <f aca="true" t="shared" si="16" ref="N127:N132">+K127+M127</f>
        <v>0</v>
      </c>
      <c r="O127" s="28"/>
    </row>
    <row r="128" spans="1:15" s="43" customFormat="1" ht="12.75" customHeight="1">
      <c r="A128" s="61">
        <v>39</v>
      </c>
      <c r="B128" s="68" t="s">
        <v>162</v>
      </c>
      <c r="C128" s="34" t="s">
        <v>129</v>
      </c>
      <c r="D128" s="24">
        <v>542.235608032787</v>
      </c>
      <c r="E128" s="22">
        <v>0</v>
      </c>
      <c r="F128" s="24">
        <v>88.18118696721312</v>
      </c>
      <c r="G128" s="24">
        <v>0</v>
      </c>
      <c r="H128" s="24">
        <f t="shared" si="15"/>
        <v>0</v>
      </c>
      <c r="I128" s="24">
        <f t="shared" si="14"/>
        <v>0</v>
      </c>
      <c r="J128" s="22"/>
      <c r="K128" s="24">
        <v>0</v>
      </c>
      <c r="L128" s="24">
        <v>16.26</v>
      </c>
      <c r="M128" s="24">
        <v>0</v>
      </c>
      <c r="N128" s="24">
        <f t="shared" si="16"/>
        <v>0</v>
      </c>
      <c r="O128" s="28"/>
    </row>
    <row r="129" spans="1:15" s="26" customFormat="1" ht="12.75" customHeight="1">
      <c r="A129" s="61">
        <v>40</v>
      </c>
      <c r="B129" s="68" t="s">
        <v>107</v>
      </c>
      <c r="C129" s="34" t="s">
        <v>129</v>
      </c>
      <c r="D129" s="24">
        <v>562.85483</v>
      </c>
      <c r="E129" s="24">
        <v>0</v>
      </c>
      <c r="F129" s="24">
        <v>416.5125740163935</v>
      </c>
      <c r="G129" s="24">
        <v>0</v>
      </c>
      <c r="H129" s="24">
        <f t="shared" si="15"/>
        <v>0</v>
      </c>
      <c r="I129" s="24">
        <f t="shared" si="14"/>
        <v>0</v>
      </c>
      <c r="J129" s="24"/>
      <c r="K129" s="24">
        <v>0</v>
      </c>
      <c r="L129" s="24">
        <v>79.85</v>
      </c>
      <c r="M129" s="24">
        <v>0</v>
      </c>
      <c r="N129" s="24">
        <f t="shared" si="16"/>
        <v>0</v>
      </c>
      <c r="O129" s="30"/>
    </row>
    <row r="130" spans="1:15" s="26" customFormat="1" ht="12.75" customHeight="1">
      <c r="A130" s="61">
        <v>41</v>
      </c>
      <c r="B130" s="68" t="s">
        <v>108</v>
      </c>
      <c r="C130" s="34" t="s">
        <v>129</v>
      </c>
      <c r="D130" s="24">
        <v>636.3653709836066</v>
      </c>
      <c r="E130" s="24">
        <v>0</v>
      </c>
      <c r="F130" s="24">
        <v>470.91037401639346</v>
      </c>
      <c r="G130" s="24">
        <v>0</v>
      </c>
      <c r="H130" s="24">
        <f t="shared" si="15"/>
        <v>0</v>
      </c>
      <c r="I130" s="24">
        <f t="shared" si="14"/>
        <v>0</v>
      </c>
      <c r="J130" s="24"/>
      <c r="K130" s="24">
        <v>0</v>
      </c>
      <c r="L130" s="24">
        <v>79.85</v>
      </c>
      <c r="M130" s="24">
        <v>0</v>
      </c>
      <c r="N130" s="24">
        <f t="shared" si="16"/>
        <v>0</v>
      </c>
      <c r="O130" s="30"/>
    </row>
    <row r="131" spans="1:15" s="26" customFormat="1" ht="12.75" customHeight="1">
      <c r="A131" s="61"/>
      <c r="B131" s="20" t="s">
        <v>125</v>
      </c>
      <c r="C131" s="19"/>
      <c r="D131" s="22">
        <f>+D132</f>
        <v>634.08323</v>
      </c>
      <c r="E131" s="22">
        <f>+E132</f>
        <v>0</v>
      </c>
      <c r="F131" s="22">
        <f>+F132</f>
        <v>28.745105983606557</v>
      </c>
      <c r="G131" s="22">
        <f>+G132</f>
        <v>0</v>
      </c>
      <c r="H131" s="22">
        <f t="shared" si="15"/>
        <v>0</v>
      </c>
      <c r="I131" s="22">
        <f t="shared" si="14"/>
        <v>0</v>
      </c>
      <c r="J131" s="24"/>
      <c r="K131" s="24"/>
      <c r="L131" s="24"/>
      <c r="M131" s="24"/>
      <c r="N131" s="24"/>
      <c r="O131" s="30"/>
    </row>
    <row r="132" spans="1:15" s="26" customFormat="1" ht="12.75" customHeight="1">
      <c r="A132" s="61">
        <v>44</v>
      </c>
      <c r="B132" s="68" t="s">
        <v>163</v>
      </c>
      <c r="C132" s="34" t="s">
        <v>90</v>
      </c>
      <c r="D132" s="24">
        <v>634.08323</v>
      </c>
      <c r="E132" s="24">
        <v>0</v>
      </c>
      <c r="F132" s="24">
        <v>28.745105983606557</v>
      </c>
      <c r="G132" s="24">
        <v>0</v>
      </c>
      <c r="H132" s="24">
        <f t="shared" si="15"/>
        <v>0</v>
      </c>
      <c r="I132" s="24">
        <f t="shared" si="14"/>
        <v>0</v>
      </c>
      <c r="J132" s="24"/>
      <c r="K132" s="24">
        <v>0</v>
      </c>
      <c r="L132" s="24">
        <v>0</v>
      </c>
      <c r="M132" s="24">
        <v>0</v>
      </c>
      <c r="N132" s="24">
        <f t="shared" si="16"/>
        <v>0</v>
      </c>
      <c r="O132" s="30"/>
    </row>
    <row r="133" spans="1:15" s="26" customFormat="1" ht="12.75" customHeight="1">
      <c r="A133" s="54"/>
      <c r="B133" s="13"/>
      <c r="C133" s="13"/>
      <c r="D133" s="17"/>
      <c r="E133" s="17"/>
      <c r="F133" s="17"/>
      <c r="G133" s="17"/>
      <c r="H133" s="17"/>
      <c r="I133" s="17"/>
      <c r="J133" s="17"/>
      <c r="K133" s="17"/>
      <c r="L133" s="79"/>
      <c r="M133" s="17"/>
      <c r="N133" s="17"/>
      <c r="O133" s="30"/>
    </row>
    <row r="134" spans="1:15" s="26" customFormat="1" ht="12.75" customHeight="1">
      <c r="A134" s="19" t="s">
        <v>109</v>
      </c>
      <c r="B134" s="19"/>
      <c r="C134" s="19"/>
      <c r="D134" s="24"/>
      <c r="E134" s="24"/>
      <c r="F134" s="24"/>
      <c r="G134" s="24"/>
      <c r="H134" s="24"/>
      <c r="I134" s="24"/>
      <c r="J134" s="24"/>
      <c r="K134" s="24"/>
      <c r="L134" s="29"/>
      <c r="M134" s="24"/>
      <c r="N134" s="24"/>
      <c r="O134" s="30"/>
    </row>
    <row r="135" spans="1:15" s="26" customFormat="1" ht="12.75" customHeight="1">
      <c r="A135" s="19" t="s">
        <v>110</v>
      </c>
      <c r="B135" s="19"/>
      <c r="C135" s="19"/>
      <c r="D135" s="24"/>
      <c r="E135" s="24"/>
      <c r="F135" s="24"/>
      <c r="G135" s="24"/>
      <c r="H135" s="24"/>
      <c r="I135" s="24"/>
      <c r="J135" s="24"/>
      <c r="K135" s="24"/>
      <c r="L135" s="29"/>
      <c r="M135" s="24"/>
      <c r="N135" s="24"/>
      <c r="O135" s="30"/>
    </row>
    <row r="136" spans="1:15" s="26" customFormat="1" ht="12.75" customHeight="1">
      <c r="A136" s="19" t="s">
        <v>131</v>
      </c>
      <c r="B136" s="19"/>
      <c r="C136" s="19"/>
      <c r="D136" s="24"/>
      <c r="E136" s="24"/>
      <c r="F136" s="24"/>
      <c r="G136" s="24"/>
      <c r="H136" s="24"/>
      <c r="I136" s="24"/>
      <c r="J136" s="24"/>
      <c r="K136" s="24"/>
      <c r="L136" s="29"/>
      <c r="M136" s="24"/>
      <c r="N136" s="24"/>
      <c r="O136" s="30"/>
    </row>
    <row r="137" spans="1:15" s="26" customFormat="1" ht="12.75" customHeight="1">
      <c r="A137" s="19" t="s">
        <v>132</v>
      </c>
      <c r="B137" s="19"/>
      <c r="C137" s="19"/>
      <c r="D137" s="24"/>
      <c r="E137" s="24"/>
      <c r="F137" s="24"/>
      <c r="G137" s="24"/>
      <c r="H137" s="24"/>
      <c r="I137" s="24"/>
      <c r="J137" s="24"/>
      <c r="K137" s="24"/>
      <c r="L137" s="29"/>
      <c r="M137" s="24"/>
      <c r="N137" s="24"/>
      <c r="O137" s="30"/>
    </row>
    <row r="138" spans="1:15" s="26" customFormat="1" ht="12.75" customHeight="1">
      <c r="A138" s="19" t="s">
        <v>133</v>
      </c>
      <c r="B138" s="19"/>
      <c r="C138" s="19"/>
      <c r="D138" s="24"/>
      <c r="E138" s="24"/>
      <c r="F138" s="24"/>
      <c r="G138" s="24"/>
      <c r="H138" s="24"/>
      <c r="I138" s="24"/>
      <c r="J138" s="24"/>
      <c r="K138" s="24"/>
      <c r="L138" s="29"/>
      <c r="M138" s="24"/>
      <c r="N138" s="24"/>
      <c r="O138" s="30"/>
    </row>
    <row r="139" spans="1:15" s="26" customFormat="1" ht="12.75" customHeight="1">
      <c r="A139" s="19" t="s">
        <v>134</v>
      </c>
      <c r="B139" s="19"/>
      <c r="C139" s="19"/>
      <c r="D139" s="24"/>
      <c r="E139" s="24"/>
      <c r="F139" s="24"/>
      <c r="G139" s="24"/>
      <c r="H139" s="24"/>
      <c r="I139" s="24"/>
      <c r="J139" s="24"/>
      <c r="K139" s="24"/>
      <c r="L139" s="29"/>
      <c r="M139" s="24"/>
      <c r="N139" s="24"/>
      <c r="O139" s="30"/>
    </row>
    <row r="140" s="26" customFormat="1" ht="12.75" customHeight="1">
      <c r="A140" s="19" t="s">
        <v>164</v>
      </c>
    </row>
    <row r="141" s="26" customFormat="1" ht="12.75" customHeight="1">
      <c r="A141" s="55"/>
    </row>
    <row r="142" spans="1:10" s="4" customFormat="1" ht="12.75" customHeight="1" hidden="1">
      <c r="A142" s="57"/>
      <c r="B142" s="4" t="s">
        <v>111</v>
      </c>
      <c r="J142" s="26"/>
    </row>
    <row r="143" spans="1:10" s="4" customFormat="1" ht="12.75" customHeight="1" hidden="1">
      <c r="A143" s="57"/>
      <c r="B143" s="4" t="s">
        <v>112</v>
      </c>
      <c r="J143" s="26"/>
    </row>
    <row r="144" spans="1:10" s="4" customFormat="1" ht="12.75" customHeight="1" hidden="1">
      <c r="A144" s="55"/>
      <c r="B144" s="4" t="s">
        <v>113</v>
      </c>
      <c r="J144" s="26"/>
    </row>
    <row r="145" spans="1:14" s="4" customFormat="1" ht="12.75" customHeight="1" hidden="1">
      <c r="A145" s="55"/>
      <c r="B145" s="46" t="s">
        <v>114</v>
      </c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7"/>
    </row>
    <row r="146" spans="1:10" s="4" customFormat="1" ht="12.75" customHeight="1" hidden="1">
      <c r="A146" s="57"/>
      <c r="B146" s="4" t="s">
        <v>115</v>
      </c>
      <c r="J146" s="26"/>
    </row>
    <row r="147" spans="1:10" s="4" customFormat="1" ht="12.75" customHeight="1" hidden="1">
      <c r="A147" s="57"/>
      <c r="B147" s="4" t="s">
        <v>116</v>
      </c>
      <c r="J147" s="26"/>
    </row>
    <row r="148" spans="1:10" s="4" customFormat="1" ht="12.75" customHeight="1" hidden="1">
      <c r="A148" s="57"/>
      <c r="J148" s="26"/>
    </row>
    <row r="149" spans="1:10" s="4" customFormat="1" ht="12.75" customHeight="1" hidden="1">
      <c r="A149" s="57"/>
      <c r="B149" s="4" t="s">
        <v>117</v>
      </c>
      <c r="J149" s="26"/>
    </row>
    <row r="150" spans="1:10" s="4" customFormat="1" ht="12.75" customHeight="1">
      <c r="A150" s="57"/>
      <c r="J150" s="26"/>
    </row>
    <row r="151" spans="1:10" s="4" customFormat="1" ht="12.75" customHeight="1">
      <c r="A151" s="57"/>
      <c r="J151" s="26"/>
    </row>
    <row r="152" spans="1:10" s="4" customFormat="1" ht="12.75" customHeight="1">
      <c r="A152" s="57"/>
      <c r="J152" s="26"/>
    </row>
    <row r="153" spans="1:10" s="4" customFormat="1" ht="12.75" customHeight="1">
      <c r="A153" s="57"/>
      <c r="J153" s="26"/>
    </row>
    <row r="154" spans="1:10" s="4" customFormat="1" ht="12.75" customHeight="1">
      <c r="A154" s="57"/>
      <c r="J154" s="26"/>
    </row>
    <row r="155" spans="1:10" s="4" customFormat="1" ht="12.75" customHeight="1">
      <c r="A155" s="57"/>
      <c r="J155" s="26"/>
    </row>
    <row r="156" spans="1:10" s="4" customFormat="1" ht="12.75" customHeight="1">
      <c r="A156" s="57"/>
      <c r="J156" s="26"/>
    </row>
    <row r="157" spans="1:10" s="4" customFormat="1" ht="12.75" customHeight="1">
      <c r="A157" s="57"/>
      <c r="J157" s="26"/>
    </row>
    <row r="158" spans="1:10" s="4" customFormat="1" ht="12.75" customHeight="1">
      <c r="A158" s="57"/>
      <c r="J158" s="26"/>
    </row>
    <row r="159" spans="1:10" s="4" customFormat="1" ht="12.75" customHeight="1">
      <c r="A159" s="57"/>
      <c r="J159" s="26"/>
    </row>
    <row r="160" spans="1:10" s="4" customFormat="1" ht="12.75" customHeight="1">
      <c r="A160" s="57"/>
      <c r="J160" s="26"/>
    </row>
    <row r="161" spans="1:10" s="4" customFormat="1" ht="12.75" customHeight="1">
      <c r="A161" s="57"/>
      <c r="J161" s="26"/>
    </row>
    <row r="162" spans="1:10" s="4" customFormat="1" ht="12.75" customHeight="1">
      <c r="A162" s="57"/>
      <c r="J162" s="26"/>
    </row>
  </sheetData>
  <sheetProtection/>
  <mergeCells count="15">
    <mergeCell ref="L6:N6"/>
    <mergeCell ref="F7:I7"/>
    <mergeCell ref="L7:N7"/>
    <mergeCell ref="A1:K1"/>
    <mergeCell ref="A2:K2"/>
    <mergeCell ref="A3:K3"/>
    <mergeCell ref="A4:K4"/>
    <mergeCell ref="A5:K5"/>
    <mergeCell ref="F6:I6"/>
    <mergeCell ref="A6:A8"/>
    <mergeCell ref="B6:B8"/>
    <mergeCell ref="C6:C8"/>
    <mergeCell ref="D6:D8"/>
    <mergeCell ref="E6:E8"/>
    <mergeCell ref="K6:K8"/>
  </mergeCells>
  <printOptions horizontalCentered="1"/>
  <pageMargins left="0.3937007874015748" right="0.3937007874015748" top="0.3937007874015748" bottom="0.5905511811023623" header="0" footer="0"/>
  <pageSetup fitToHeight="2" horizontalDpi="600" verticalDpi="600" orientation="landscape" scale="57" r:id="rId1"/>
  <headerFooter alignWithMargins="0">
    <oddFooter>&amp;C&amp;8&amp;P de &amp;N</oddFooter>
  </headerFooter>
  <rowBreaks count="2" manualBreakCount="2">
    <brk id="64" max="13" man="1"/>
    <brk id="113" max="13" man="1"/>
  </rowBreaks>
  <ignoredErrors>
    <ignoredError sqref="H121:H122 H1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showGridLines="0" tabSelected="1" zoomScaleSheetLayoutView="100" zoomScalePageLayoutView="0" workbookViewId="0" topLeftCell="A1">
      <selection activeCell="B17" sqref="B17"/>
    </sheetView>
  </sheetViews>
  <sheetFormatPr defaultColWidth="11.421875" defaultRowHeight="12.75" customHeight="1"/>
  <cols>
    <col min="1" max="1" width="4.00390625" style="48" customWidth="1"/>
    <col min="2" max="2" width="46.57421875" style="3" bestFit="1" customWidth="1"/>
    <col min="3" max="3" width="25.28125" style="3" customWidth="1"/>
    <col min="4" max="4" width="12.8515625" style="3" customWidth="1"/>
    <col min="5" max="5" width="8.8515625" style="3" customWidth="1"/>
    <col min="6" max="6" width="13.28125" style="3" customWidth="1"/>
    <col min="7" max="8" width="10.7109375" style="3" customWidth="1"/>
    <col min="9" max="9" width="8.57421875" style="3" customWidth="1"/>
    <col min="10" max="10" width="0.85546875" style="25" customWidth="1"/>
    <col min="11" max="11" width="8.8515625" style="3" customWidth="1"/>
    <col min="12" max="12" width="13.28125" style="3" customWidth="1"/>
    <col min="13" max="14" width="10.7109375" style="3" customWidth="1"/>
    <col min="15" max="15" width="13.8515625" style="3" bestFit="1" customWidth="1"/>
    <col min="16" max="16" width="14.8515625" style="4" bestFit="1" customWidth="1"/>
    <col min="17" max="17" width="13.8515625" style="3" bestFit="1" customWidth="1"/>
    <col min="18" max="18" width="14.8515625" style="3" bestFit="1" customWidth="1"/>
    <col min="19" max="19" width="11.421875" style="3" customWidth="1"/>
    <col min="20" max="20" width="13.8515625" style="3" bestFit="1" customWidth="1"/>
    <col min="21" max="16384" width="11.421875" style="3" customWidth="1"/>
  </cols>
  <sheetData>
    <row r="1" spans="1:14" ht="19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"/>
      <c r="M1" s="1"/>
      <c r="N1" s="2"/>
    </row>
    <row r="2" spans="1:16" ht="16.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5"/>
      <c r="M2" s="5"/>
      <c r="N2" s="6"/>
      <c r="P2" s="3"/>
    </row>
    <row r="3" spans="1:16" ht="16.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7"/>
      <c r="M3" s="7"/>
      <c r="N3" s="6"/>
      <c r="P3" s="3"/>
    </row>
    <row r="4" spans="1:16" ht="16.5" customHeight="1">
      <c r="A4" s="88" t="str">
        <f>'[2]AVANCE F Y F DOLARES'!A4:K4</f>
        <v>Enero - Marzo 2012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5"/>
      <c r="M4" s="5"/>
      <c r="N4" s="6"/>
      <c r="P4" s="3"/>
    </row>
    <row r="5" spans="1:16" ht="16.5" customHeight="1">
      <c r="A5" s="87" t="s">
        <v>130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7"/>
      <c r="M5" s="7"/>
      <c r="N5" s="6"/>
      <c r="P5" s="3"/>
    </row>
    <row r="6" spans="1:15" ht="12.75" customHeight="1">
      <c r="A6" s="91" t="s">
        <v>5</v>
      </c>
      <c r="B6" s="91" t="s">
        <v>6</v>
      </c>
      <c r="C6" s="94" t="s">
        <v>124</v>
      </c>
      <c r="D6" s="92" t="s">
        <v>123</v>
      </c>
      <c r="E6" s="94" t="s">
        <v>128</v>
      </c>
      <c r="F6" s="95" t="s">
        <v>3</v>
      </c>
      <c r="G6" s="95"/>
      <c r="H6" s="95"/>
      <c r="I6" s="95"/>
      <c r="J6" s="8"/>
      <c r="K6" s="94" t="s">
        <v>128</v>
      </c>
      <c r="L6" s="84" t="s">
        <v>4</v>
      </c>
      <c r="M6" s="84"/>
      <c r="N6" s="84"/>
      <c r="O6" s="53">
        <v>12.8093</v>
      </c>
    </row>
    <row r="7" spans="1:16" s="9" customFormat="1" ht="12.75" customHeight="1">
      <c r="A7" s="91"/>
      <c r="B7" s="91"/>
      <c r="C7" s="94"/>
      <c r="D7" s="92"/>
      <c r="E7" s="94"/>
      <c r="F7" s="93">
        <v>2012</v>
      </c>
      <c r="G7" s="93"/>
      <c r="H7" s="93"/>
      <c r="I7" s="93"/>
      <c r="J7" s="8"/>
      <c r="K7" s="94"/>
      <c r="L7" s="84">
        <v>2012</v>
      </c>
      <c r="M7" s="84"/>
      <c r="N7" s="84"/>
      <c r="P7" s="10"/>
    </row>
    <row r="8" spans="1:16" s="9" customFormat="1" ht="12.75" customHeight="1">
      <c r="A8" s="91"/>
      <c r="B8" s="91"/>
      <c r="C8" s="94"/>
      <c r="D8" s="92"/>
      <c r="E8" s="94"/>
      <c r="F8" s="8" t="s">
        <v>7</v>
      </c>
      <c r="G8" s="8" t="s">
        <v>8</v>
      </c>
      <c r="H8" s="8" t="s">
        <v>9</v>
      </c>
      <c r="I8" s="60" t="s">
        <v>10</v>
      </c>
      <c r="J8" s="8"/>
      <c r="K8" s="94"/>
      <c r="L8" s="49" t="s">
        <v>11</v>
      </c>
      <c r="M8" s="8" t="s">
        <v>8</v>
      </c>
      <c r="N8" s="8" t="s">
        <v>9</v>
      </c>
      <c r="P8" s="10"/>
    </row>
    <row r="9" spans="1:16" s="9" customFormat="1" ht="12.75" customHeight="1">
      <c r="A9" s="11"/>
      <c r="B9" s="12"/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60" t="s">
        <v>18</v>
      </c>
      <c r="J9" s="12"/>
      <c r="K9" s="12" t="s">
        <v>19</v>
      </c>
      <c r="L9" s="50" t="s">
        <v>20</v>
      </c>
      <c r="M9" s="12" t="s">
        <v>21</v>
      </c>
      <c r="N9" s="12" t="s">
        <v>22</v>
      </c>
      <c r="P9" s="10"/>
    </row>
    <row r="10" spans="1:15" ht="12.75" customHeight="1">
      <c r="A10" s="13"/>
      <c r="B10" s="14" t="s">
        <v>23</v>
      </c>
      <c r="C10" s="14"/>
      <c r="D10" s="15">
        <v>241572.1407157358</v>
      </c>
      <c r="E10" s="15">
        <v>74490.73085021839</v>
      </c>
      <c r="F10" s="15">
        <v>53806.867243151384</v>
      </c>
      <c r="G10" s="15">
        <v>6817.541605242225</v>
      </c>
      <c r="H10" s="15">
        <v>81308.27245546062</v>
      </c>
      <c r="I10" s="15">
        <v>33.65796743554886</v>
      </c>
      <c r="J10" s="15"/>
      <c r="K10" s="16"/>
      <c r="L10" s="15"/>
      <c r="M10" s="15"/>
      <c r="N10" s="17"/>
      <c r="O10" s="18"/>
    </row>
    <row r="11" spans="1:16" s="25" customFormat="1" ht="12.75" customHeight="1">
      <c r="A11" s="19"/>
      <c r="B11" s="20" t="s">
        <v>24</v>
      </c>
      <c r="C11" s="20"/>
      <c r="D11" s="22">
        <v>207398.09690817478</v>
      </c>
      <c r="E11" s="22">
        <v>74490.73085021839</v>
      </c>
      <c r="F11" s="22">
        <v>51311.32633135944</v>
      </c>
      <c r="G11" s="22">
        <v>6817.541605242226</v>
      </c>
      <c r="H11" s="22">
        <v>81308.27245546062</v>
      </c>
      <c r="I11" s="22">
        <v>39.203962653263766</v>
      </c>
      <c r="J11" s="22"/>
      <c r="K11" s="23"/>
      <c r="L11" s="22"/>
      <c r="M11" s="22"/>
      <c r="N11" s="24"/>
      <c r="P11" s="26"/>
    </row>
    <row r="12" spans="1:16" s="25" customFormat="1" ht="12.75" customHeight="1">
      <c r="A12" s="19"/>
      <c r="B12" s="20" t="s">
        <v>25</v>
      </c>
      <c r="C12" s="20"/>
      <c r="D12" s="22">
        <v>177993.14934572004</v>
      </c>
      <c r="E12" s="22">
        <v>61561.02343021839</v>
      </c>
      <c r="F12" s="22">
        <v>32394.7197</v>
      </c>
      <c r="G12" s="22">
        <v>5530.695505242225</v>
      </c>
      <c r="H12" s="22">
        <v>67091.71893546062</v>
      </c>
      <c r="I12" s="22">
        <v>37.6934276302662</v>
      </c>
      <c r="J12" s="22"/>
      <c r="K12" s="23"/>
      <c r="L12" s="22"/>
      <c r="M12" s="22"/>
      <c r="N12" s="24"/>
      <c r="P12" s="26"/>
    </row>
    <row r="13" spans="1:16" s="25" customFormat="1" ht="12.75" customHeight="1">
      <c r="A13" s="19"/>
      <c r="B13" s="27"/>
      <c r="C13" s="27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P13" s="26"/>
    </row>
    <row r="14" spans="1:16" s="25" customFormat="1" ht="12.75" customHeight="1">
      <c r="A14" s="19"/>
      <c r="B14" s="20" t="s">
        <v>26</v>
      </c>
      <c r="C14" s="20"/>
      <c r="D14" s="22">
        <v>15943.53617995388</v>
      </c>
      <c r="E14" s="22">
        <v>10857.524533118023</v>
      </c>
      <c r="F14" s="22">
        <v>1238.6140931710001</v>
      </c>
      <c r="G14" s="22">
        <v>0</v>
      </c>
      <c r="H14" s="22">
        <v>10857.524533118023</v>
      </c>
      <c r="I14" s="22">
        <v>68.09985194356946</v>
      </c>
      <c r="J14" s="22"/>
      <c r="K14" s="22"/>
      <c r="L14" s="22"/>
      <c r="M14" s="22"/>
      <c r="N14" s="24"/>
      <c r="O14" s="28"/>
      <c r="P14" s="26"/>
    </row>
    <row r="15" spans="1:16" s="25" customFormat="1" ht="12.75" customHeight="1">
      <c r="A15" s="69">
        <v>62</v>
      </c>
      <c r="B15" s="19" t="s">
        <v>118</v>
      </c>
      <c r="C15" s="19" t="s">
        <v>121</v>
      </c>
      <c r="D15" s="24">
        <v>11013.289140683191</v>
      </c>
      <c r="E15" s="24">
        <v>7830.325089999999</v>
      </c>
      <c r="F15" s="24">
        <v>403.49295</v>
      </c>
      <c r="G15" s="24">
        <v>0</v>
      </c>
      <c r="H15" s="24">
        <v>7830.325089999999</v>
      </c>
      <c r="I15" s="24">
        <v>71.09887872710712</v>
      </c>
      <c r="J15" s="24"/>
      <c r="K15" s="24">
        <v>100</v>
      </c>
      <c r="L15" s="29">
        <v>5</v>
      </c>
      <c r="M15" s="24">
        <v>0</v>
      </c>
      <c r="N15" s="24">
        <v>100</v>
      </c>
      <c r="O15" s="30"/>
      <c r="P15" s="26"/>
    </row>
    <row r="16" spans="1:16" s="25" customFormat="1" ht="12.75" customHeight="1">
      <c r="A16" s="69">
        <v>68</v>
      </c>
      <c r="B16" s="19" t="s">
        <v>135</v>
      </c>
      <c r="C16" s="19" t="s">
        <v>121</v>
      </c>
      <c r="D16" s="24">
        <v>998.5464584878771</v>
      </c>
      <c r="E16" s="24">
        <v>525.1813</v>
      </c>
      <c r="F16" s="24">
        <v>130.1967353855</v>
      </c>
      <c r="G16" s="24">
        <v>0</v>
      </c>
      <c r="H16" s="24">
        <v>525.1813</v>
      </c>
      <c r="I16" s="24">
        <v>52.59457840302139</v>
      </c>
      <c r="J16" s="24"/>
      <c r="K16" s="24">
        <v>97.30000000000001</v>
      </c>
      <c r="L16" s="29">
        <v>3</v>
      </c>
      <c r="M16" s="24">
        <v>0.1</v>
      </c>
      <c r="N16" s="24">
        <v>97.4</v>
      </c>
      <c r="O16" s="30"/>
      <c r="P16" s="26"/>
    </row>
    <row r="17" spans="1:16" s="25" customFormat="1" ht="12.75" customHeight="1">
      <c r="A17" s="69">
        <v>100</v>
      </c>
      <c r="B17" s="19" t="s">
        <v>165</v>
      </c>
      <c r="C17" s="19" t="s">
        <v>121</v>
      </c>
      <c r="D17" s="24">
        <v>1028.1909311828115</v>
      </c>
      <c r="E17" s="24">
        <v>902.1365731180249</v>
      </c>
      <c r="F17" s="24">
        <v>0</v>
      </c>
      <c r="G17" s="24">
        <v>0</v>
      </c>
      <c r="H17" s="24">
        <v>902.1365731180249</v>
      </c>
      <c r="I17" s="24">
        <v>87.7401799372247</v>
      </c>
      <c r="J17" s="24"/>
      <c r="K17" s="24">
        <v>99.8</v>
      </c>
      <c r="L17" s="24">
        <v>0</v>
      </c>
      <c r="M17" s="24">
        <v>0</v>
      </c>
      <c r="N17" s="24">
        <v>99.8</v>
      </c>
      <c r="O17" s="30"/>
      <c r="P17" s="31"/>
    </row>
    <row r="18" spans="1:16" s="25" customFormat="1" ht="12.75" customHeight="1">
      <c r="A18" s="69">
        <v>104</v>
      </c>
      <c r="B18" s="19" t="s">
        <v>27</v>
      </c>
      <c r="C18" s="19" t="s">
        <v>121</v>
      </c>
      <c r="D18" s="24">
        <v>2903.5096496</v>
      </c>
      <c r="E18" s="24">
        <v>1599.88157</v>
      </c>
      <c r="F18" s="24">
        <v>704.9244077855</v>
      </c>
      <c r="G18" s="24">
        <v>0</v>
      </c>
      <c r="H18" s="24">
        <v>1599.88157</v>
      </c>
      <c r="I18" s="24">
        <v>55.1016446671843</v>
      </c>
      <c r="J18" s="24"/>
      <c r="K18" s="24">
        <v>81.8</v>
      </c>
      <c r="L18" s="24">
        <v>2.58</v>
      </c>
      <c r="M18" s="24">
        <v>0</v>
      </c>
      <c r="N18" s="24">
        <v>81.8</v>
      </c>
      <c r="O18" s="30"/>
      <c r="P18" s="26"/>
    </row>
    <row r="19" spans="1:16" s="25" customFormat="1" ht="12.75" customHeight="1">
      <c r="A19" s="69"/>
      <c r="B19" s="32" t="s">
        <v>28</v>
      </c>
      <c r="C19" s="32"/>
      <c r="D19" s="22">
        <v>2469.5094554536226</v>
      </c>
      <c r="E19" s="22">
        <v>1477.4216518145001</v>
      </c>
      <c r="F19" s="22">
        <v>84.78307889168852</v>
      </c>
      <c r="G19" s="22">
        <v>0</v>
      </c>
      <c r="H19" s="22">
        <v>1477.4216518145001</v>
      </c>
      <c r="I19" s="22">
        <v>59.82652338308676</v>
      </c>
      <c r="J19" s="22"/>
      <c r="K19" s="22"/>
      <c r="L19" s="24"/>
      <c r="M19" s="22"/>
      <c r="N19" s="24"/>
      <c r="O19" s="28"/>
      <c r="P19" s="26"/>
    </row>
    <row r="20" spans="1:16" s="25" customFormat="1" ht="12.75" customHeight="1">
      <c r="A20" s="69">
        <v>111</v>
      </c>
      <c r="B20" s="19" t="s">
        <v>166</v>
      </c>
      <c r="C20" s="19" t="s">
        <v>121</v>
      </c>
      <c r="D20" s="24">
        <v>403.15461753912297</v>
      </c>
      <c r="E20" s="24">
        <v>402.852485</v>
      </c>
      <c r="F20" s="24">
        <v>0</v>
      </c>
      <c r="G20" s="24">
        <v>0</v>
      </c>
      <c r="H20" s="24">
        <v>402.852485</v>
      </c>
      <c r="I20" s="24">
        <v>99.92505789938183</v>
      </c>
      <c r="J20" s="22"/>
      <c r="K20" s="24">
        <v>99.9</v>
      </c>
      <c r="L20" s="24">
        <v>0</v>
      </c>
      <c r="M20" s="24">
        <v>0</v>
      </c>
      <c r="N20" s="24">
        <v>99.9</v>
      </c>
      <c r="O20" s="30"/>
      <c r="P20" s="26"/>
    </row>
    <row r="21" spans="1:16" s="25" customFormat="1" ht="12.75" customHeight="1">
      <c r="A21" s="69">
        <v>112</v>
      </c>
      <c r="B21" s="19" t="s">
        <v>477</v>
      </c>
      <c r="C21" s="19" t="s">
        <v>121</v>
      </c>
      <c r="D21" s="24">
        <v>175.3563068145</v>
      </c>
      <c r="E21" s="24">
        <v>175.3563068145</v>
      </c>
      <c r="F21" s="24">
        <v>0</v>
      </c>
      <c r="G21" s="24">
        <v>0</v>
      </c>
      <c r="H21" s="24">
        <v>175.3563068145</v>
      </c>
      <c r="I21" s="24">
        <v>100</v>
      </c>
      <c r="J21" s="22"/>
      <c r="K21" s="24">
        <v>100</v>
      </c>
      <c r="L21" s="24">
        <v>0</v>
      </c>
      <c r="M21" s="24">
        <v>0</v>
      </c>
      <c r="N21" s="24">
        <v>100</v>
      </c>
      <c r="O21" s="30"/>
      <c r="P21" s="26"/>
    </row>
    <row r="22" spans="1:16" s="25" customFormat="1" ht="12.75" customHeight="1">
      <c r="A22" s="69">
        <v>128</v>
      </c>
      <c r="B22" s="19" t="s">
        <v>29</v>
      </c>
      <c r="C22" s="19" t="s">
        <v>121</v>
      </c>
      <c r="D22" s="24">
        <v>1495.5113936</v>
      </c>
      <c r="E22" s="24">
        <v>899.2128600000001</v>
      </c>
      <c r="F22" s="24">
        <v>61.38048779168852</v>
      </c>
      <c r="G22" s="24">
        <v>0</v>
      </c>
      <c r="H22" s="24">
        <v>899.2128600000001</v>
      </c>
      <c r="I22" s="24">
        <v>60.12744963683706</v>
      </c>
      <c r="J22" s="22"/>
      <c r="K22" s="24">
        <v>79</v>
      </c>
      <c r="L22" s="24">
        <v>2</v>
      </c>
      <c r="M22" s="24">
        <v>0</v>
      </c>
      <c r="N22" s="24">
        <v>79</v>
      </c>
      <c r="O22" s="30"/>
      <c r="P22" s="33"/>
    </row>
    <row r="23" spans="1:16" s="25" customFormat="1" ht="12.75" customHeight="1">
      <c r="A23" s="69">
        <v>129</v>
      </c>
      <c r="B23" s="19" t="s">
        <v>136</v>
      </c>
      <c r="C23" s="19" t="s">
        <v>39</v>
      </c>
      <c r="D23" s="24">
        <v>395.4871375</v>
      </c>
      <c r="E23" s="24">
        <v>0</v>
      </c>
      <c r="F23" s="24">
        <v>23.4025911</v>
      </c>
      <c r="G23" s="24">
        <v>0</v>
      </c>
      <c r="H23" s="24">
        <v>0</v>
      </c>
      <c r="I23" s="24">
        <v>0</v>
      </c>
      <c r="J23" s="22"/>
      <c r="K23" s="24">
        <v>0</v>
      </c>
      <c r="L23" s="24">
        <v>5.92</v>
      </c>
      <c r="M23" s="24">
        <v>0</v>
      </c>
      <c r="N23" s="24">
        <v>0</v>
      </c>
      <c r="O23" s="30"/>
      <c r="P23" s="33"/>
    </row>
    <row r="24" spans="1:16" s="25" customFormat="1" ht="12.75" customHeight="1">
      <c r="A24" s="69"/>
      <c r="B24" s="32" t="s">
        <v>30</v>
      </c>
      <c r="C24" s="32"/>
      <c r="D24" s="22">
        <v>1670.766289606377</v>
      </c>
      <c r="E24" s="22">
        <v>1202.7883235053855</v>
      </c>
      <c r="F24" s="22">
        <v>394.53048752881153</v>
      </c>
      <c r="G24" s="22">
        <v>0</v>
      </c>
      <c r="H24" s="22">
        <v>1202.7883235053855</v>
      </c>
      <c r="I24" s="22">
        <v>71.99021975651398</v>
      </c>
      <c r="J24" s="22"/>
      <c r="K24" s="22"/>
      <c r="L24" s="24"/>
      <c r="M24" s="22"/>
      <c r="N24" s="24"/>
      <c r="O24" s="30"/>
      <c r="P24" s="26"/>
    </row>
    <row r="25" spans="1:16" s="25" customFormat="1" ht="12.75" customHeight="1">
      <c r="A25" s="69">
        <v>139</v>
      </c>
      <c r="B25" s="19" t="s">
        <v>168</v>
      </c>
      <c r="C25" s="19" t="s">
        <v>121</v>
      </c>
      <c r="D25" s="24">
        <v>205.86375569968857</v>
      </c>
      <c r="E25" s="24">
        <v>140.19387955868544</v>
      </c>
      <c r="F25" s="24">
        <v>0</v>
      </c>
      <c r="G25" s="24">
        <v>0</v>
      </c>
      <c r="H25" s="24">
        <v>140.19387955868544</v>
      </c>
      <c r="I25" s="24">
        <v>68.10032153654016</v>
      </c>
      <c r="J25" s="24"/>
      <c r="K25" s="24">
        <v>68</v>
      </c>
      <c r="L25" s="24">
        <v>0</v>
      </c>
      <c r="M25" s="24">
        <v>0</v>
      </c>
      <c r="N25" s="24">
        <v>68</v>
      </c>
      <c r="O25" s="30"/>
      <c r="P25" s="26"/>
    </row>
    <row r="26" spans="1:16" s="25" customFormat="1" ht="12.75" customHeight="1">
      <c r="A26" s="69">
        <v>140</v>
      </c>
      <c r="B26" s="19" t="s">
        <v>31</v>
      </c>
      <c r="C26" s="19" t="s">
        <v>121</v>
      </c>
      <c r="D26" s="24">
        <v>399.45057850668854</v>
      </c>
      <c r="E26" s="24">
        <v>276.94347065</v>
      </c>
      <c r="F26" s="24">
        <v>115.28103524562296</v>
      </c>
      <c r="G26" s="24">
        <v>0</v>
      </c>
      <c r="H26" s="24">
        <v>276.94347065</v>
      </c>
      <c r="I26" s="24">
        <v>69.33109765051016</v>
      </c>
      <c r="J26" s="24"/>
      <c r="K26" s="24">
        <v>60</v>
      </c>
      <c r="L26" s="24">
        <v>29</v>
      </c>
      <c r="M26" s="24">
        <v>0</v>
      </c>
      <c r="N26" s="24">
        <v>60</v>
      </c>
      <c r="O26" s="30"/>
      <c r="P26" s="35"/>
    </row>
    <row r="27" spans="1:16" s="25" customFormat="1" ht="12.75" customHeight="1">
      <c r="A27" s="69">
        <v>142</v>
      </c>
      <c r="B27" s="19" t="s">
        <v>137</v>
      </c>
      <c r="C27" s="19" t="s">
        <v>121</v>
      </c>
      <c r="D27" s="24">
        <v>1065.4519554</v>
      </c>
      <c r="E27" s="24">
        <v>785.6509732966999</v>
      </c>
      <c r="F27" s="24">
        <v>279.2494522831886</v>
      </c>
      <c r="G27" s="24">
        <v>0</v>
      </c>
      <c r="H27" s="24">
        <v>785.6509732966999</v>
      </c>
      <c r="I27" s="24">
        <v>73.73875183341748</v>
      </c>
      <c r="J27" s="22"/>
      <c r="K27" s="24">
        <v>48</v>
      </c>
      <c r="L27" s="24">
        <v>26.21</v>
      </c>
      <c r="M27" s="24">
        <v>0</v>
      </c>
      <c r="N27" s="24">
        <v>48</v>
      </c>
      <c r="O27" s="30"/>
      <c r="P27" s="26"/>
    </row>
    <row r="28" spans="1:16" s="25" customFormat="1" ht="12.75" customHeight="1">
      <c r="A28" s="69"/>
      <c r="B28" s="32" t="s">
        <v>32</v>
      </c>
      <c r="C28" s="32"/>
      <c r="D28" s="22">
        <v>15476.30422979969</v>
      </c>
      <c r="E28" s="22">
        <v>11893.988411760001</v>
      </c>
      <c r="F28" s="22">
        <v>258.9684109473771</v>
      </c>
      <c r="G28" s="22">
        <v>1758.2572644799998</v>
      </c>
      <c r="H28" s="22">
        <v>13652.245676240002</v>
      </c>
      <c r="I28" s="22">
        <v>88.21386213093785</v>
      </c>
      <c r="J28" s="22"/>
      <c r="K28" s="22"/>
      <c r="L28" s="24"/>
      <c r="M28" s="24"/>
      <c r="N28" s="24"/>
      <c r="O28" s="30"/>
      <c r="P28" s="26"/>
    </row>
    <row r="29" spans="1:16" s="25" customFormat="1" ht="12.75" customHeight="1">
      <c r="A29" s="69">
        <v>146</v>
      </c>
      <c r="B29" s="19" t="s">
        <v>33</v>
      </c>
      <c r="C29" s="19" t="s">
        <v>34</v>
      </c>
      <c r="D29" s="24">
        <v>13349.609083300002</v>
      </c>
      <c r="E29" s="24">
        <v>10279.335157000001</v>
      </c>
      <c r="F29" s="24">
        <v>258.9684109473771</v>
      </c>
      <c r="G29" s="36">
        <v>1751.2721649999999</v>
      </c>
      <c r="H29" s="24">
        <v>12030.607322000002</v>
      </c>
      <c r="I29" s="24">
        <v>90.11954767312224</v>
      </c>
      <c r="J29" s="22"/>
      <c r="K29" s="24">
        <v>87.5</v>
      </c>
      <c r="L29" s="24">
        <v>11.87</v>
      </c>
      <c r="M29" s="24">
        <v>3.4</v>
      </c>
      <c r="N29" s="24">
        <v>90.9</v>
      </c>
      <c r="O29" s="30"/>
      <c r="P29" s="26"/>
    </row>
    <row r="30" spans="1:16" s="25" customFormat="1" ht="12.75" customHeight="1">
      <c r="A30" s="69">
        <v>151</v>
      </c>
      <c r="B30" s="19" t="s">
        <v>35</v>
      </c>
      <c r="C30" s="19" t="s">
        <v>121</v>
      </c>
      <c r="D30" s="24">
        <v>285.9218806996886</v>
      </c>
      <c r="E30" s="24">
        <v>253.02466476</v>
      </c>
      <c r="F30" s="24">
        <v>0</v>
      </c>
      <c r="G30" s="36">
        <v>5.709489480000007</v>
      </c>
      <c r="H30" s="24">
        <v>258.73415424</v>
      </c>
      <c r="I30" s="24">
        <v>90.4912046629112</v>
      </c>
      <c r="J30" s="22"/>
      <c r="K30" s="24">
        <v>85</v>
      </c>
      <c r="L30" s="24">
        <v>0</v>
      </c>
      <c r="M30" s="24">
        <v>5.5</v>
      </c>
      <c r="N30" s="24">
        <v>90.5</v>
      </c>
      <c r="O30" s="30"/>
      <c r="P30" s="35"/>
    </row>
    <row r="31" spans="1:16" s="25" customFormat="1" ht="12.75" customHeight="1">
      <c r="A31" s="69">
        <v>164</v>
      </c>
      <c r="B31" s="19" t="s">
        <v>138</v>
      </c>
      <c r="C31" s="19" t="s">
        <v>120</v>
      </c>
      <c r="D31" s="24">
        <v>865.6012568</v>
      </c>
      <c r="E31" s="24">
        <v>470.10131000000007</v>
      </c>
      <c r="F31" s="24">
        <v>0</v>
      </c>
      <c r="G31" s="36">
        <v>0</v>
      </c>
      <c r="H31" s="24">
        <v>470.10131000000007</v>
      </c>
      <c r="I31" s="24">
        <v>54.30922220906832</v>
      </c>
      <c r="J31" s="22"/>
      <c r="K31" s="24">
        <v>54.3</v>
      </c>
      <c r="L31" s="24">
        <v>0</v>
      </c>
      <c r="M31" s="24">
        <v>0</v>
      </c>
      <c r="N31" s="24">
        <v>54.3</v>
      </c>
      <c r="O31" s="30"/>
      <c r="P31" s="37"/>
    </row>
    <row r="32" spans="1:16" s="25" customFormat="1" ht="12.75" customHeight="1">
      <c r="A32" s="69">
        <v>170</v>
      </c>
      <c r="B32" s="19" t="s">
        <v>37</v>
      </c>
      <c r="C32" s="19" t="s">
        <v>34</v>
      </c>
      <c r="D32" s="24">
        <v>975.172009</v>
      </c>
      <c r="E32" s="24">
        <v>891.5272799999999</v>
      </c>
      <c r="F32" s="24">
        <v>0</v>
      </c>
      <c r="G32" s="36">
        <v>1.2756099999999275</v>
      </c>
      <c r="H32" s="24">
        <v>892.8028899999998</v>
      </c>
      <c r="I32" s="24">
        <v>91.55337537995308</v>
      </c>
      <c r="J32" s="22"/>
      <c r="K32" s="24">
        <v>99.69999999999999</v>
      </c>
      <c r="L32" s="24">
        <v>1.9</v>
      </c>
      <c r="M32" s="24">
        <v>0</v>
      </c>
      <c r="N32" s="24">
        <v>99.69999999999999</v>
      </c>
      <c r="O32" s="30"/>
      <c r="P32" s="26"/>
    </row>
    <row r="33" spans="1:16" s="25" customFormat="1" ht="12.75" customHeight="1">
      <c r="A33" s="69"/>
      <c r="B33" s="32" t="s">
        <v>38</v>
      </c>
      <c r="C33" s="32"/>
      <c r="D33" s="22">
        <v>24572.752473511195</v>
      </c>
      <c r="E33" s="22">
        <v>10429.99362508736</v>
      </c>
      <c r="F33" s="22">
        <v>8280.701947947811</v>
      </c>
      <c r="G33" s="22">
        <v>466.05195729225375</v>
      </c>
      <c r="H33" s="22">
        <v>10896.045582379613</v>
      </c>
      <c r="I33" s="22">
        <v>44.34198242189301</v>
      </c>
      <c r="J33" s="22"/>
      <c r="K33" s="24"/>
      <c r="L33" s="24"/>
      <c r="M33" s="24"/>
      <c r="N33" s="24"/>
      <c r="O33" s="30"/>
      <c r="P33" s="26"/>
    </row>
    <row r="34" spans="1:16" s="25" customFormat="1" ht="12.75" customHeight="1">
      <c r="A34" s="69">
        <v>171</v>
      </c>
      <c r="B34" s="19" t="s">
        <v>139</v>
      </c>
      <c r="C34" s="19" t="s">
        <v>34</v>
      </c>
      <c r="D34" s="24">
        <v>7581.047337629501</v>
      </c>
      <c r="E34" s="24">
        <v>2135.31031</v>
      </c>
      <c r="F34" s="24">
        <v>3778.216486550123</v>
      </c>
      <c r="G34" s="24">
        <v>166.1917</v>
      </c>
      <c r="H34" s="24">
        <v>2301.5020099999997</v>
      </c>
      <c r="I34" s="24">
        <v>30.358628663037084</v>
      </c>
      <c r="J34" s="22"/>
      <c r="K34" s="24">
        <v>47.400000000000006</v>
      </c>
      <c r="L34" s="24">
        <v>43.8</v>
      </c>
      <c r="M34" s="24">
        <v>8.2</v>
      </c>
      <c r="N34" s="24">
        <v>55.60000000000001</v>
      </c>
      <c r="O34" s="30"/>
      <c r="P34" s="26"/>
    </row>
    <row r="35" spans="1:16" s="25" customFormat="1" ht="12.75" customHeight="1">
      <c r="A35" s="69">
        <v>176</v>
      </c>
      <c r="B35" s="19" t="s">
        <v>140</v>
      </c>
      <c r="C35" s="19" t="s">
        <v>34</v>
      </c>
      <c r="D35" s="24">
        <v>768.558</v>
      </c>
      <c r="E35" s="24">
        <v>89.6651</v>
      </c>
      <c r="F35" s="24">
        <v>580.2549882443772</v>
      </c>
      <c r="G35" s="24">
        <v>72.05424</v>
      </c>
      <c r="H35" s="24">
        <v>161.71934</v>
      </c>
      <c r="I35" s="24">
        <v>21.0419174610114</v>
      </c>
      <c r="J35" s="22"/>
      <c r="K35" s="24">
        <v>20.400000000000002</v>
      </c>
      <c r="L35" s="24">
        <v>74.5</v>
      </c>
      <c r="M35" s="24">
        <v>15.6</v>
      </c>
      <c r="N35" s="24">
        <v>36</v>
      </c>
      <c r="O35" s="30"/>
      <c r="P35" s="26"/>
    </row>
    <row r="36" spans="1:16" s="25" customFormat="1" ht="12.75" customHeight="1">
      <c r="A36" s="69">
        <v>180</v>
      </c>
      <c r="B36" s="19" t="s">
        <v>141</v>
      </c>
      <c r="C36" s="19" t="s">
        <v>39</v>
      </c>
      <c r="D36" s="24">
        <v>837.2158480000002</v>
      </c>
      <c r="E36" s="24">
        <v>0</v>
      </c>
      <c r="F36" s="24">
        <v>334.8863392</v>
      </c>
      <c r="G36" s="24">
        <v>0</v>
      </c>
      <c r="H36" s="24">
        <v>0</v>
      </c>
      <c r="I36" s="24">
        <v>0</v>
      </c>
      <c r="J36" s="22"/>
      <c r="K36" s="24">
        <v>0</v>
      </c>
      <c r="L36" s="24">
        <v>40</v>
      </c>
      <c r="M36" s="24">
        <v>0</v>
      </c>
      <c r="N36" s="24">
        <v>0</v>
      </c>
      <c r="O36" s="30"/>
      <c r="P36" s="26"/>
    </row>
    <row r="37" spans="1:16" s="25" customFormat="1" ht="12.75" customHeight="1">
      <c r="A37" s="69">
        <v>185</v>
      </c>
      <c r="B37" s="19" t="s">
        <v>41</v>
      </c>
      <c r="C37" s="19" t="s">
        <v>121</v>
      </c>
      <c r="D37" s="24">
        <v>388.3395481</v>
      </c>
      <c r="E37" s="24">
        <v>298.45669000000004</v>
      </c>
      <c r="F37" s="24">
        <v>0</v>
      </c>
      <c r="G37" s="24">
        <v>0</v>
      </c>
      <c r="H37" s="24">
        <v>298.45669000000004</v>
      </c>
      <c r="I37" s="24">
        <v>76.85457004321009</v>
      </c>
      <c r="J37" s="22"/>
      <c r="K37" s="24">
        <v>94.4</v>
      </c>
      <c r="L37" s="24">
        <v>0</v>
      </c>
      <c r="M37" s="24">
        <v>0</v>
      </c>
      <c r="N37" s="24">
        <v>94.4</v>
      </c>
      <c r="O37" s="30"/>
      <c r="P37" s="26"/>
    </row>
    <row r="38" spans="1:16" s="25" customFormat="1" ht="12.75" customHeight="1">
      <c r="A38" s="69">
        <v>188</v>
      </c>
      <c r="B38" s="19" t="s">
        <v>42</v>
      </c>
      <c r="C38" s="19" t="s">
        <v>121</v>
      </c>
      <c r="D38" s="24">
        <v>3637.1342935808775</v>
      </c>
      <c r="E38" s="24">
        <v>1758.7168900000001</v>
      </c>
      <c r="F38" s="24">
        <v>483.91407796268857</v>
      </c>
      <c r="G38" s="24">
        <v>18.414270000000066</v>
      </c>
      <c r="H38" s="24">
        <v>1777.1311600000001</v>
      </c>
      <c r="I38" s="24">
        <v>48.860751804969965</v>
      </c>
      <c r="J38" s="22"/>
      <c r="K38" s="24">
        <v>41.800000000000004</v>
      </c>
      <c r="L38" s="24">
        <v>28</v>
      </c>
      <c r="M38" s="24">
        <v>0.6</v>
      </c>
      <c r="N38" s="24">
        <v>42.400000000000006</v>
      </c>
      <c r="O38" s="30"/>
      <c r="P38" s="26"/>
    </row>
    <row r="39" spans="1:16" s="25" customFormat="1" ht="12.75" customHeight="1">
      <c r="A39" s="69">
        <v>189</v>
      </c>
      <c r="B39" s="19" t="s">
        <v>43</v>
      </c>
      <c r="C39" s="19" t="s">
        <v>36</v>
      </c>
      <c r="D39" s="24">
        <v>255.14844670000002</v>
      </c>
      <c r="E39" s="24">
        <v>190.85857000000001</v>
      </c>
      <c r="F39" s="24">
        <v>0</v>
      </c>
      <c r="G39" s="24">
        <v>15.357150000000013</v>
      </c>
      <c r="H39" s="24">
        <v>206.21572000000003</v>
      </c>
      <c r="I39" s="24">
        <v>80.82185984948033</v>
      </c>
      <c r="J39" s="22"/>
      <c r="K39" s="24">
        <v>99.8</v>
      </c>
      <c r="L39" s="24">
        <v>82.7</v>
      </c>
      <c r="M39" s="24">
        <v>0.2</v>
      </c>
      <c r="N39" s="24">
        <v>100</v>
      </c>
      <c r="O39" s="30"/>
      <c r="P39" s="26"/>
    </row>
    <row r="40" spans="1:16" s="25" customFormat="1" ht="12.75" customHeight="1">
      <c r="A40" s="69">
        <v>190</v>
      </c>
      <c r="B40" s="19" t="s">
        <v>44</v>
      </c>
      <c r="C40" s="19" t="s">
        <v>121</v>
      </c>
      <c r="D40" s="24">
        <v>898.265868451</v>
      </c>
      <c r="E40" s="24">
        <v>643.3759984424779</v>
      </c>
      <c r="F40" s="24">
        <v>0</v>
      </c>
      <c r="G40" s="24">
        <v>0</v>
      </c>
      <c r="H40" s="24">
        <v>643.3759984424779</v>
      </c>
      <c r="I40" s="24">
        <v>71.6242285317973</v>
      </c>
      <c r="J40" s="22"/>
      <c r="K40" s="24">
        <v>76</v>
      </c>
      <c r="L40" s="24">
        <v>0</v>
      </c>
      <c r="M40" s="24">
        <v>0</v>
      </c>
      <c r="N40" s="24">
        <v>76</v>
      </c>
      <c r="O40" s="30"/>
      <c r="P40" s="35"/>
    </row>
    <row r="41" spans="1:16" s="25" customFormat="1" ht="12.75" customHeight="1">
      <c r="A41" s="69">
        <v>192</v>
      </c>
      <c r="B41" s="19" t="s">
        <v>45</v>
      </c>
      <c r="C41" s="19" t="s">
        <v>121</v>
      </c>
      <c r="D41" s="24">
        <v>812.018122750123</v>
      </c>
      <c r="E41" s="24">
        <v>584.62669944</v>
      </c>
      <c r="F41" s="24">
        <v>0</v>
      </c>
      <c r="G41" s="24">
        <v>0</v>
      </c>
      <c r="H41" s="24">
        <v>584.62669944</v>
      </c>
      <c r="I41" s="24">
        <v>71.9967551290605</v>
      </c>
      <c r="J41" s="22"/>
      <c r="K41" s="24">
        <v>72</v>
      </c>
      <c r="L41" s="24">
        <v>0</v>
      </c>
      <c r="M41" s="24">
        <v>0</v>
      </c>
      <c r="N41" s="24">
        <v>72</v>
      </c>
      <c r="O41" s="30"/>
      <c r="P41" s="35"/>
    </row>
    <row r="42" spans="1:16" s="25" customFormat="1" ht="12.75" customHeight="1">
      <c r="A42" s="69">
        <v>194</v>
      </c>
      <c r="B42" s="19" t="s">
        <v>46</v>
      </c>
      <c r="C42" s="19" t="s">
        <v>121</v>
      </c>
      <c r="D42" s="24">
        <v>877.43705</v>
      </c>
      <c r="E42" s="24">
        <v>508.9134890000001</v>
      </c>
      <c r="F42" s="24">
        <v>555.3827473074999</v>
      </c>
      <c r="G42" s="24">
        <v>56.98271824999991</v>
      </c>
      <c r="H42" s="24">
        <v>565.89620725</v>
      </c>
      <c r="I42" s="24">
        <v>64.49422294738977</v>
      </c>
      <c r="J42" s="19">
        <v>0</v>
      </c>
      <c r="K42" s="24">
        <v>57</v>
      </c>
      <c r="L42" s="24">
        <v>63.3</v>
      </c>
      <c r="M42" s="24">
        <v>7.5</v>
      </c>
      <c r="N42" s="24">
        <v>64.5</v>
      </c>
      <c r="O42" s="30"/>
      <c r="P42" s="35"/>
    </row>
    <row r="43" spans="1:22" s="25" customFormat="1" ht="12.75" customHeight="1">
      <c r="A43" s="69">
        <v>195</v>
      </c>
      <c r="B43" s="19" t="s">
        <v>47</v>
      </c>
      <c r="C43" s="19" t="s">
        <v>121</v>
      </c>
      <c r="D43" s="24">
        <v>1879.0785681996888</v>
      </c>
      <c r="E43" s="24">
        <v>1822.6864139248823</v>
      </c>
      <c r="F43" s="24">
        <v>892.2695022891887</v>
      </c>
      <c r="G43" s="24">
        <v>28.168489042253785</v>
      </c>
      <c r="H43" s="24">
        <v>1850.8549029671362</v>
      </c>
      <c r="I43" s="24">
        <v>98.49800504831508</v>
      </c>
      <c r="J43" s="22"/>
      <c r="K43" s="24">
        <v>94</v>
      </c>
      <c r="L43" s="24">
        <v>0</v>
      </c>
      <c r="M43" s="24">
        <v>4.5</v>
      </c>
      <c r="N43" s="24">
        <v>98.5</v>
      </c>
      <c r="O43" s="30"/>
      <c r="P43" s="35"/>
      <c r="R43" s="38"/>
      <c r="T43" s="39"/>
      <c r="V43" s="40"/>
    </row>
    <row r="44" spans="1:16" s="25" customFormat="1" ht="12.75" customHeight="1">
      <c r="A44" s="69">
        <v>198</v>
      </c>
      <c r="B44" s="19" t="s">
        <v>48</v>
      </c>
      <c r="C44" s="19" t="s">
        <v>127</v>
      </c>
      <c r="D44" s="24">
        <v>684.8492245000001</v>
      </c>
      <c r="E44" s="24">
        <v>181.37456428000002</v>
      </c>
      <c r="F44" s="24">
        <v>0</v>
      </c>
      <c r="G44" s="24">
        <v>0</v>
      </c>
      <c r="H44" s="24">
        <v>181.37456428000002</v>
      </c>
      <c r="I44" s="24">
        <v>26.483867950995975</v>
      </c>
      <c r="J44" s="22"/>
      <c r="K44" s="24">
        <v>26</v>
      </c>
      <c r="L44" s="24">
        <v>0</v>
      </c>
      <c r="M44" s="24">
        <v>0</v>
      </c>
      <c r="N44" s="24">
        <v>26</v>
      </c>
      <c r="O44" s="30"/>
      <c r="P44" s="26"/>
    </row>
    <row r="45" spans="1:17" s="25" customFormat="1" ht="12.75" customHeight="1">
      <c r="A45" s="69">
        <v>200</v>
      </c>
      <c r="B45" s="19" t="s">
        <v>49</v>
      </c>
      <c r="C45" s="19" t="s">
        <v>34</v>
      </c>
      <c r="D45" s="24">
        <v>934.6690024000001</v>
      </c>
      <c r="E45" s="24">
        <v>261.30971999999997</v>
      </c>
      <c r="F45" s="24">
        <v>601.926837125623</v>
      </c>
      <c r="G45" s="24">
        <v>69.84622</v>
      </c>
      <c r="H45" s="24">
        <v>331.15594</v>
      </c>
      <c r="I45" s="24">
        <v>35.43029020430473</v>
      </c>
      <c r="J45" s="22"/>
      <c r="K45" s="24">
        <v>36.1</v>
      </c>
      <c r="L45" s="24">
        <v>64.4</v>
      </c>
      <c r="M45" s="24">
        <v>9.1</v>
      </c>
      <c r="N45" s="24">
        <v>45.2</v>
      </c>
      <c r="O45" s="30"/>
      <c r="P45" s="30"/>
      <c r="Q45" s="41"/>
    </row>
    <row r="46" spans="1:16" s="25" customFormat="1" ht="12.75" customHeight="1">
      <c r="A46" s="69">
        <v>201</v>
      </c>
      <c r="B46" s="19" t="s">
        <v>50</v>
      </c>
      <c r="C46" s="19" t="s">
        <v>121</v>
      </c>
      <c r="D46" s="24">
        <v>1457.1091122</v>
      </c>
      <c r="E46" s="24">
        <v>417.5831799999999</v>
      </c>
      <c r="F46" s="24">
        <v>242.7543727588115</v>
      </c>
      <c r="G46" s="24">
        <v>0</v>
      </c>
      <c r="H46" s="24">
        <v>417.5831799999999</v>
      </c>
      <c r="I46" s="24">
        <v>28.658332893788348</v>
      </c>
      <c r="J46" s="22"/>
      <c r="K46" s="24">
        <v>27.7</v>
      </c>
      <c r="L46" s="24">
        <v>16.66</v>
      </c>
      <c r="M46" s="24">
        <v>0</v>
      </c>
      <c r="N46" s="24">
        <v>27.7</v>
      </c>
      <c r="O46" s="30"/>
      <c r="P46" s="26"/>
    </row>
    <row r="47" spans="1:16" s="25" customFormat="1" ht="12.75" customHeight="1">
      <c r="A47" s="69">
        <v>202</v>
      </c>
      <c r="B47" s="19" t="s">
        <v>51</v>
      </c>
      <c r="C47" s="19" t="s">
        <v>120</v>
      </c>
      <c r="D47" s="24">
        <v>2056.8789661</v>
      </c>
      <c r="E47" s="24">
        <v>172.92555000000002</v>
      </c>
      <c r="F47" s="24">
        <v>801.2397120665</v>
      </c>
      <c r="G47" s="24">
        <v>39.03717</v>
      </c>
      <c r="H47" s="24">
        <v>211.96272000000002</v>
      </c>
      <c r="I47" s="24">
        <v>10.305065270899123</v>
      </c>
      <c r="J47" s="22"/>
      <c r="K47" s="24">
        <v>8.399999999999999</v>
      </c>
      <c r="L47" s="24">
        <v>34.4</v>
      </c>
      <c r="M47" s="24">
        <v>11.5</v>
      </c>
      <c r="N47" s="24">
        <v>19.9</v>
      </c>
      <c r="O47" s="30"/>
      <c r="P47" s="26"/>
    </row>
    <row r="48" spans="1:16" s="25" customFormat="1" ht="12.75" customHeight="1">
      <c r="A48" s="69">
        <v>204</v>
      </c>
      <c r="B48" s="19" t="s">
        <v>53</v>
      </c>
      <c r="C48" s="19" t="s">
        <v>121</v>
      </c>
      <c r="D48" s="24">
        <v>1505.0030849</v>
      </c>
      <c r="E48" s="24">
        <v>1364.19045</v>
      </c>
      <c r="F48" s="24">
        <v>9.856884443</v>
      </c>
      <c r="G48" s="24">
        <v>0</v>
      </c>
      <c r="H48" s="24">
        <v>1364.19045</v>
      </c>
      <c r="I48" s="24">
        <v>90.64369792242942</v>
      </c>
      <c r="J48" s="22"/>
      <c r="K48" s="24">
        <v>77.80000000000001</v>
      </c>
      <c r="L48" s="24">
        <v>7</v>
      </c>
      <c r="M48" s="24">
        <v>0</v>
      </c>
      <c r="N48" s="24">
        <v>77.80000000000001</v>
      </c>
      <c r="O48" s="30"/>
      <c r="P48" s="26"/>
    </row>
    <row r="49" spans="1:16" s="25" customFormat="1" ht="12.75" customHeight="1">
      <c r="A49" s="69"/>
      <c r="B49" s="32" t="s">
        <v>54</v>
      </c>
      <c r="C49" s="32"/>
      <c r="D49" s="22">
        <v>32290.936433126695</v>
      </c>
      <c r="E49" s="22">
        <v>21073.84547010013</v>
      </c>
      <c r="F49" s="22">
        <v>4468.135439850623</v>
      </c>
      <c r="G49" s="22">
        <v>1471.4802019424774</v>
      </c>
      <c r="H49" s="22">
        <v>22545.325672042607</v>
      </c>
      <c r="I49" s="22">
        <v>69.8193615992931</v>
      </c>
      <c r="J49" s="22"/>
      <c r="K49" s="42"/>
      <c r="L49" s="24"/>
      <c r="M49" s="22"/>
      <c r="N49" s="24"/>
      <c r="O49" s="30"/>
      <c r="P49" s="26"/>
    </row>
    <row r="50" spans="1:16" s="25" customFormat="1" ht="12.75" customHeight="1">
      <c r="A50" s="69">
        <v>207</v>
      </c>
      <c r="B50" s="19" t="s">
        <v>55</v>
      </c>
      <c r="C50" s="19" t="s">
        <v>121</v>
      </c>
      <c r="D50" s="24">
        <v>966.4159557990001</v>
      </c>
      <c r="E50" s="24">
        <v>879.4336169483568</v>
      </c>
      <c r="F50" s="24">
        <v>0</v>
      </c>
      <c r="G50" s="36">
        <v>0</v>
      </c>
      <c r="H50" s="24">
        <v>879.4336169483568</v>
      </c>
      <c r="I50" s="24">
        <v>90.99949267924397</v>
      </c>
      <c r="J50" s="22"/>
      <c r="K50" s="24">
        <v>91</v>
      </c>
      <c r="L50" s="24">
        <v>0</v>
      </c>
      <c r="M50" s="24">
        <v>0</v>
      </c>
      <c r="N50" s="24">
        <v>91</v>
      </c>
      <c r="O50" s="30"/>
      <c r="P50" s="35"/>
    </row>
    <row r="51" spans="1:16" s="25" customFormat="1" ht="12.75" customHeight="1">
      <c r="A51" s="69">
        <v>209</v>
      </c>
      <c r="B51" s="19" t="s">
        <v>56</v>
      </c>
      <c r="C51" s="19" t="s">
        <v>121</v>
      </c>
      <c r="D51" s="24">
        <v>1703.5225255503117</v>
      </c>
      <c r="E51" s="24">
        <v>618.1059701017699</v>
      </c>
      <c r="F51" s="24">
        <v>1435.264861690123</v>
      </c>
      <c r="G51" s="36">
        <v>24.038809765486704</v>
      </c>
      <c r="H51" s="24">
        <v>642.1447798672566</v>
      </c>
      <c r="I51" s="24">
        <v>37.695115282365634</v>
      </c>
      <c r="J51" s="22"/>
      <c r="K51" s="24">
        <v>37</v>
      </c>
      <c r="L51" s="24">
        <v>84.25</v>
      </c>
      <c r="M51" s="24">
        <v>3</v>
      </c>
      <c r="N51" s="24">
        <v>40</v>
      </c>
      <c r="O51" s="30"/>
      <c r="P51" s="35"/>
    </row>
    <row r="52" spans="1:16" s="25" customFormat="1" ht="12.75" customHeight="1">
      <c r="A52" s="69">
        <v>211</v>
      </c>
      <c r="B52" s="19" t="s">
        <v>57</v>
      </c>
      <c r="C52" s="19" t="s">
        <v>121</v>
      </c>
      <c r="D52" s="24">
        <v>2715.5331721000002</v>
      </c>
      <c r="E52" s="24">
        <v>2041.8024199999998</v>
      </c>
      <c r="F52" s="24">
        <v>475.19044489</v>
      </c>
      <c r="G52" s="36">
        <v>0</v>
      </c>
      <c r="H52" s="24">
        <v>2041.8024199999998</v>
      </c>
      <c r="I52" s="24">
        <v>75.18974325108373</v>
      </c>
      <c r="J52" s="22"/>
      <c r="K52" s="24">
        <v>75.10000000000001</v>
      </c>
      <c r="L52" s="24">
        <v>17.6</v>
      </c>
      <c r="M52" s="24">
        <v>0</v>
      </c>
      <c r="N52" s="24">
        <v>75.10000000000001</v>
      </c>
      <c r="O52" s="30"/>
      <c r="P52" s="26"/>
    </row>
    <row r="53" spans="1:16" s="25" customFormat="1" ht="12.75" customHeight="1">
      <c r="A53" s="69">
        <v>212</v>
      </c>
      <c r="B53" s="19" t="s">
        <v>58</v>
      </c>
      <c r="C53" s="19" t="s">
        <v>121</v>
      </c>
      <c r="D53" s="24">
        <v>439.1924691</v>
      </c>
      <c r="E53" s="24">
        <v>389.40272</v>
      </c>
      <c r="F53" s="24">
        <v>0</v>
      </c>
      <c r="G53" s="36">
        <v>4.7161800000000085</v>
      </c>
      <c r="H53" s="24">
        <v>394.1189</v>
      </c>
      <c r="I53" s="24">
        <v>89.73717167956787</v>
      </c>
      <c r="J53" s="22"/>
      <c r="K53" s="24">
        <v>88.5</v>
      </c>
      <c r="L53" s="24">
        <v>0</v>
      </c>
      <c r="M53" s="24">
        <v>0</v>
      </c>
      <c r="N53" s="24">
        <v>88.5</v>
      </c>
      <c r="O53" s="30"/>
      <c r="P53" s="26"/>
    </row>
    <row r="54" spans="1:16" s="25" customFormat="1" ht="12.75" customHeight="1">
      <c r="A54" s="69">
        <v>213</v>
      </c>
      <c r="B54" s="19" t="s">
        <v>59</v>
      </c>
      <c r="C54" s="19" t="s">
        <v>121</v>
      </c>
      <c r="D54" s="24">
        <v>1497.2013119496887</v>
      </c>
      <c r="E54" s="24">
        <v>480.34875</v>
      </c>
      <c r="F54" s="24">
        <v>0</v>
      </c>
      <c r="G54" s="36">
        <v>20.566072176991206</v>
      </c>
      <c r="H54" s="24">
        <v>500.9148221769912</v>
      </c>
      <c r="I54" s="24">
        <v>33.45674480639406</v>
      </c>
      <c r="J54" s="22"/>
      <c r="K54" s="24">
        <v>34</v>
      </c>
      <c r="L54" s="24">
        <v>0</v>
      </c>
      <c r="M54" s="24">
        <v>1.5</v>
      </c>
      <c r="N54" s="24">
        <v>35.5</v>
      </c>
      <c r="O54" s="30"/>
      <c r="P54" s="35"/>
    </row>
    <row r="55" spans="1:16" s="25" customFormat="1" ht="12.75" customHeight="1">
      <c r="A55" s="69">
        <v>214</v>
      </c>
      <c r="B55" s="19" t="s">
        <v>60</v>
      </c>
      <c r="C55" s="19" t="s">
        <v>121</v>
      </c>
      <c r="D55" s="24">
        <v>3087.956255699689</v>
      </c>
      <c r="E55" s="24">
        <v>1698.3658730500001</v>
      </c>
      <c r="F55" s="24">
        <v>0</v>
      </c>
      <c r="G55" s="36">
        <v>0</v>
      </c>
      <c r="H55" s="24">
        <v>1698.3658730500001</v>
      </c>
      <c r="I55" s="24">
        <v>54.999673972556764</v>
      </c>
      <c r="J55" s="22"/>
      <c r="K55" s="24">
        <v>55</v>
      </c>
      <c r="L55" s="24">
        <v>0</v>
      </c>
      <c r="M55" s="24">
        <v>0</v>
      </c>
      <c r="N55" s="24">
        <v>55</v>
      </c>
      <c r="O55" s="30"/>
      <c r="P55" s="35"/>
    </row>
    <row r="56" spans="1:16" s="25" customFormat="1" ht="12.75" customHeight="1">
      <c r="A56" s="69">
        <v>215</v>
      </c>
      <c r="B56" s="19" t="s">
        <v>61</v>
      </c>
      <c r="C56" s="19" t="s">
        <v>121</v>
      </c>
      <c r="D56" s="24">
        <v>653.2614907000001</v>
      </c>
      <c r="E56" s="24">
        <v>385.55993000000007</v>
      </c>
      <c r="F56" s="24">
        <v>48.65168164287705</v>
      </c>
      <c r="G56" s="36">
        <v>51.31786000000001</v>
      </c>
      <c r="H56" s="24">
        <v>436.87779000000006</v>
      </c>
      <c r="I56" s="24">
        <v>66.8764034340774</v>
      </c>
      <c r="J56" s="22"/>
      <c r="K56" s="24">
        <v>56</v>
      </c>
      <c r="L56" s="24">
        <v>17</v>
      </c>
      <c r="M56" s="24">
        <v>4.2</v>
      </c>
      <c r="N56" s="24">
        <v>60.2</v>
      </c>
      <c r="O56" s="30"/>
      <c r="P56" s="26"/>
    </row>
    <row r="57" spans="1:16" s="25" customFormat="1" ht="12.75" customHeight="1">
      <c r="A57" s="69">
        <v>216</v>
      </c>
      <c r="B57" s="19" t="s">
        <v>62</v>
      </c>
      <c r="C57" s="19" t="s">
        <v>34</v>
      </c>
      <c r="D57" s="24">
        <v>1928.5810173000002</v>
      </c>
      <c r="E57" s="24">
        <v>1265.5588400000001</v>
      </c>
      <c r="F57" s="24">
        <v>578.5832717</v>
      </c>
      <c r="G57" s="36">
        <v>150.14155999999977</v>
      </c>
      <c r="H57" s="24">
        <v>1415.7004</v>
      </c>
      <c r="I57" s="24">
        <v>73.40632243606599</v>
      </c>
      <c r="J57" s="22"/>
      <c r="K57" s="24">
        <v>74.5</v>
      </c>
      <c r="L57" s="24">
        <v>30</v>
      </c>
      <c r="M57" s="24">
        <v>0</v>
      </c>
      <c r="N57" s="24">
        <v>74.5</v>
      </c>
      <c r="O57" s="30"/>
      <c r="P57" s="26"/>
    </row>
    <row r="58" spans="1:16" s="25" customFormat="1" ht="12.75" customHeight="1">
      <c r="A58" s="69">
        <v>217</v>
      </c>
      <c r="B58" s="19" t="s">
        <v>63</v>
      </c>
      <c r="C58" s="19" t="s">
        <v>120</v>
      </c>
      <c r="D58" s="24">
        <v>2033.3098541</v>
      </c>
      <c r="E58" s="24">
        <v>585.3850100000001</v>
      </c>
      <c r="F58" s="24">
        <v>871.416679</v>
      </c>
      <c r="G58" s="36">
        <v>257.5184599999999</v>
      </c>
      <c r="H58" s="24">
        <v>842.90347</v>
      </c>
      <c r="I58" s="24">
        <v>41.45474770116101</v>
      </c>
      <c r="J58" s="22"/>
      <c r="K58" s="24">
        <v>34.5</v>
      </c>
      <c r="L58" s="24">
        <v>43</v>
      </c>
      <c r="M58" s="24">
        <v>0</v>
      </c>
      <c r="N58" s="24">
        <v>34.5</v>
      </c>
      <c r="O58" s="30"/>
      <c r="P58" s="26"/>
    </row>
    <row r="59" spans="1:16" s="25" customFormat="1" ht="12.75" customHeight="1">
      <c r="A59" s="69">
        <v>219</v>
      </c>
      <c r="B59" s="19" t="s">
        <v>64</v>
      </c>
      <c r="C59" s="19" t="s">
        <v>36</v>
      </c>
      <c r="D59" s="24">
        <v>1621.4652405</v>
      </c>
      <c r="E59" s="24">
        <v>541.8333900000001</v>
      </c>
      <c r="F59" s="24">
        <v>0</v>
      </c>
      <c r="G59" s="36">
        <v>2.551219999999855</v>
      </c>
      <c r="H59" s="24">
        <v>544.38461</v>
      </c>
      <c r="I59" s="24">
        <v>33.573621956406036</v>
      </c>
      <c r="J59" s="22"/>
      <c r="K59" s="24">
        <v>99.8</v>
      </c>
      <c r="L59" s="24">
        <v>0</v>
      </c>
      <c r="M59" s="24">
        <v>0.2</v>
      </c>
      <c r="N59" s="24">
        <v>100</v>
      </c>
      <c r="O59" s="30"/>
      <c r="P59" s="26"/>
    </row>
    <row r="60" spans="1:16" s="25" customFormat="1" ht="12.75" customHeight="1">
      <c r="A60" s="69">
        <v>222</v>
      </c>
      <c r="B60" s="19" t="s">
        <v>65</v>
      </c>
      <c r="C60" s="19" t="s">
        <v>34</v>
      </c>
      <c r="D60" s="24">
        <v>13567.802699500002</v>
      </c>
      <c r="E60" s="24">
        <v>10525.401810000001</v>
      </c>
      <c r="F60" s="24">
        <v>762.5040045875</v>
      </c>
      <c r="G60" s="36">
        <v>901.2926699999997</v>
      </c>
      <c r="H60" s="24">
        <v>11426.69448</v>
      </c>
      <c r="I60" s="24">
        <v>84.21919697005245</v>
      </c>
      <c r="J60" s="22"/>
      <c r="K60" s="24">
        <v>83.80000000000001</v>
      </c>
      <c r="L60" s="24">
        <v>6</v>
      </c>
      <c r="M60" s="24">
        <v>7.1</v>
      </c>
      <c r="N60" s="24">
        <v>90.9</v>
      </c>
      <c r="O60" s="30"/>
      <c r="P60" s="26"/>
    </row>
    <row r="61" spans="1:16" s="25" customFormat="1" ht="12.75" customHeight="1">
      <c r="A61" s="69">
        <v>223</v>
      </c>
      <c r="B61" s="19" t="s">
        <v>66</v>
      </c>
      <c r="C61" s="19" t="s">
        <v>36</v>
      </c>
      <c r="D61" s="24">
        <v>101.05286273387705</v>
      </c>
      <c r="E61" s="24">
        <v>52.51813</v>
      </c>
      <c r="F61" s="24">
        <v>0</v>
      </c>
      <c r="G61" s="36">
        <v>2.7009400000000023</v>
      </c>
      <c r="H61" s="24">
        <v>55.21907</v>
      </c>
      <c r="I61" s="24">
        <v>54.64374635820022</v>
      </c>
      <c r="J61" s="22"/>
      <c r="K61" s="24">
        <v>99.9</v>
      </c>
      <c r="L61" s="24">
        <v>0</v>
      </c>
      <c r="M61" s="24">
        <v>0.1</v>
      </c>
      <c r="N61" s="24">
        <v>100</v>
      </c>
      <c r="O61" s="30"/>
      <c r="P61" s="26"/>
    </row>
    <row r="62" spans="1:16" s="25" customFormat="1" ht="12.75" customHeight="1">
      <c r="A62" s="69">
        <v>226</v>
      </c>
      <c r="B62" s="19" t="s">
        <v>67</v>
      </c>
      <c r="C62" s="19" t="s">
        <v>34</v>
      </c>
      <c r="D62" s="24">
        <v>324.91353059200003</v>
      </c>
      <c r="E62" s="24">
        <v>295.89483</v>
      </c>
      <c r="F62" s="24">
        <v>0</v>
      </c>
      <c r="G62" s="36">
        <v>7.816970000000017</v>
      </c>
      <c r="H62" s="24">
        <v>303.71180000000004</v>
      </c>
      <c r="I62" s="24">
        <v>93.47465445548852</v>
      </c>
      <c r="J62" s="22"/>
      <c r="K62" s="24">
        <v>91.1</v>
      </c>
      <c r="L62" s="24">
        <v>0</v>
      </c>
      <c r="M62" s="24">
        <v>2.7</v>
      </c>
      <c r="N62" s="24">
        <v>93.8</v>
      </c>
      <c r="O62" s="30"/>
      <c r="P62" s="26"/>
    </row>
    <row r="63" spans="1:16" s="25" customFormat="1" ht="12.75" customHeight="1">
      <c r="A63" s="69">
        <v>227</v>
      </c>
      <c r="B63" s="19" t="s">
        <v>68</v>
      </c>
      <c r="C63" s="19" t="s">
        <v>34</v>
      </c>
      <c r="D63" s="24">
        <v>1364.8230372805</v>
      </c>
      <c r="E63" s="24">
        <v>1298.8630200000002</v>
      </c>
      <c r="F63" s="24">
        <v>120.51517141162294</v>
      </c>
      <c r="G63" s="36">
        <v>12.154230000000076</v>
      </c>
      <c r="H63" s="24">
        <v>1311.0172500000003</v>
      </c>
      <c r="I63" s="24">
        <v>96.05767298684295</v>
      </c>
      <c r="J63" s="22"/>
      <c r="K63" s="24">
        <v>95.2</v>
      </c>
      <c r="L63" s="24">
        <v>6</v>
      </c>
      <c r="M63" s="24">
        <v>0.8</v>
      </c>
      <c r="N63" s="24">
        <v>96</v>
      </c>
      <c r="O63" s="30"/>
      <c r="P63" s="26"/>
    </row>
    <row r="64" spans="1:16" s="25" customFormat="1" ht="12.75" customHeight="1">
      <c r="A64" s="78">
        <v>228</v>
      </c>
      <c r="B64" s="74" t="s">
        <v>142</v>
      </c>
      <c r="C64" s="74" t="s">
        <v>34</v>
      </c>
      <c r="D64" s="75">
        <v>285.90501022162294</v>
      </c>
      <c r="E64" s="75">
        <v>15.37116</v>
      </c>
      <c r="F64" s="75">
        <v>176.0093249285</v>
      </c>
      <c r="G64" s="82">
        <v>36.66523</v>
      </c>
      <c r="H64" s="75">
        <v>52.03639</v>
      </c>
      <c r="I64" s="75">
        <v>18.200586957067777</v>
      </c>
      <c r="J64" s="76"/>
      <c r="K64" s="75">
        <v>7.8</v>
      </c>
      <c r="L64" s="75">
        <v>61.56</v>
      </c>
      <c r="M64" s="75">
        <v>18</v>
      </c>
      <c r="N64" s="75">
        <v>25.8</v>
      </c>
      <c r="O64" s="30"/>
      <c r="P64" s="26"/>
    </row>
    <row r="65" spans="1:16" s="25" customFormat="1" ht="12.75" customHeight="1">
      <c r="A65" s="69"/>
      <c r="B65" s="32" t="s">
        <v>69</v>
      </c>
      <c r="C65" s="32"/>
      <c r="D65" s="22">
        <v>12224.10026392519</v>
      </c>
      <c r="E65" s="22">
        <v>2301.8543948330002</v>
      </c>
      <c r="F65" s="22">
        <v>2795.4128121038116</v>
      </c>
      <c r="G65" s="22">
        <v>360.58136236500013</v>
      </c>
      <c r="H65" s="22">
        <v>2662.4357571980004</v>
      </c>
      <c r="I65" s="22">
        <v>21.780218582263867</v>
      </c>
      <c r="J65" s="22"/>
      <c r="K65" s="24"/>
      <c r="L65" s="24"/>
      <c r="M65" s="24"/>
      <c r="N65" s="24"/>
      <c r="O65" s="30"/>
      <c r="P65" s="26"/>
    </row>
    <row r="66" spans="1:16" s="25" customFormat="1" ht="12.75" customHeight="1">
      <c r="A66" s="69">
        <v>230</v>
      </c>
      <c r="B66" s="19" t="s">
        <v>70</v>
      </c>
      <c r="C66" s="19" t="s">
        <v>40</v>
      </c>
      <c r="D66" s="24">
        <v>4233.4096035</v>
      </c>
      <c r="E66" s="24">
        <v>0</v>
      </c>
      <c r="F66" s="24">
        <v>1884.1327463000002</v>
      </c>
      <c r="G66" s="36">
        <v>0</v>
      </c>
      <c r="H66" s="24">
        <v>0</v>
      </c>
      <c r="I66" s="24">
        <v>0</v>
      </c>
      <c r="J66" s="22"/>
      <c r="K66" s="24">
        <v>0</v>
      </c>
      <c r="L66" s="24">
        <v>44.51</v>
      </c>
      <c r="M66" s="24">
        <v>0</v>
      </c>
      <c r="N66" s="24">
        <v>0</v>
      </c>
      <c r="O66" s="30"/>
      <c r="P66" s="26"/>
    </row>
    <row r="67" spans="1:16" s="25" customFormat="1" ht="12.75" customHeight="1">
      <c r="A67" s="69">
        <v>231</v>
      </c>
      <c r="B67" s="19" t="s">
        <v>71</v>
      </c>
      <c r="C67" s="19" t="s">
        <v>121</v>
      </c>
      <c r="D67" s="24">
        <v>553.2977135</v>
      </c>
      <c r="E67" s="24">
        <v>83.26045</v>
      </c>
      <c r="F67" s="24">
        <v>146.84519993362295</v>
      </c>
      <c r="G67" s="36">
        <v>0</v>
      </c>
      <c r="H67" s="24">
        <v>83.26045</v>
      </c>
      <c r="I67" s="24">
        <v>15.048037967357333</v>
      </c>
      <c r="J67" s="22"/>
      <c r="K67" s="24">
        <v>12.399999999999999</v>
      </c>
      <c r="L67" s="24">
        <v>7.06</v>
      </c>
      <c r="M67" s="24">
        <v>0</v>
      </c>
      <c r="N67" s="24">
        <v>12.399999999999999</v>
      </c>
      <c r="O67" s="30"/>
      <c r="P67" s="26"/>
    </row>
    <row r="68" spans="1:16" s="25" customFormat="1" ht="12.75" customHeight="1">
      <c r="A68" s="69">
        <v>235</v>
      </c>
      <c r="B68" s="19" t="s">
        <v>72</v>
      </c>
      <c r="C68" s="19" t="s">
        <v>34</v>
      </c>
      <c r="D68" s="24">
        <v>1291.1138544248117</v>
      </c>
      <c r="E68" s="24">
        <v>0</v>
      </c>
      <c r="F68" s="24">
        <v>290.1714300211886</v>
      </c>
      <c r="G68" s="36">
        <v>165.05199</v>
      </c>
      <c r="H68" s="24">
        <v>165.05199</v>
      </c>
      <c r="I68" s="24">
        <v>12.783689791132346</v>
      </c>
      <c r="J68" s="22"/>
      <c r="K68" s="24">
        <v>0</v>
      </c>
      <c r="L68" s="24">
        <v>82</v>
      </c>
      <c r="M68" s="24">
        <v>14.1</v>
      </c>
      <c r="N68" s="24">
        <v>14.1</v>
      </c>
      <c r="O68" s="30"/>
      <c r="P68" s="26"/>
    </row>
    <row r="69" spans="1:16" s="25" customFormat="1" ht="12.75" customHeight="1">
      <c r="A69" s="69">
        <v>236</v>
      </c>
      <c r="B69" s="19" t="s">
        <v>73</v>
      </c>
      <c r="C69" s="19" t="s">
        <v>34</v>
      </c>
      <c r="D69" s="24">
        <v>1239.469242039</v>
      </c>
      <c r="E69" s="24">
        <v>912.0221600000001</v>
      </c>
      <c r="F69" s="24">
        <v>333.851732039</v>
      </c>
      <c r="G69" s="36">
        <v>135.77324000000007</v>
      </c>
      <c r="H69" s="24">
        <v>1047.7954000000002</v>
      </c>
      <c r="I69" s="24">
        <v>84.53581294815473</v>
      </c>
      <c r="J69" s="22"/>
      <c r="K69" s="24">
        <v>77.50000000000001</v>
      </c>
      <c r="L69" s="24">
        <v>23.1</v>
      </c>
      <c r="M69" s="24">
        <v>11.3</v>
      </c>
      <c r="N69" s="24">
        <v>88.80000000000001</v>
      </c>
      <c r="O69" s="30"/>
      <c r="P69" s="26"/>
    </row>
    <row r="70" spans="1:16" s="25" customFormat="1" ht="12.75" customHeight="1">
      <c r="A70" s="69">
        <v>237</v>
      </c>
      <c r="B70" s="19" t="s">
        <v>74</v>
      </c>
      <c r="C70" s="19" t="s">
        <v>39</v>
      </c>
      <c r="D70" s="24">
        <v>140.41170381</v>
      </c>
      <c r="E70" s="24">
        <v>0</v>
      </c>
      <c r="F70" s="24">
        <v>140.41170381</v>
      </c>
      <c r="G70" s="36">
        <v>0</v>
      </c>
      <c r="H70" s="24">
        <v>0</v>
      </c>
      <c r="I70" s="24">
        <v>0</v>
      </c>
      <c r="J70" s="22"/>
      <c r="K70" s="24">
        <v>0</v>
      </c>
      <c r="L70" s="24">
        <v>100</v>
      </c>
      <c r="M70" s="24">
        <v>0</v>
      </c>
      <c r="N70" s="24">
        <v>0</v>
      </c>
      <c r="O70" s="30"/>
      <c r="P70" s="26"/>
    </row>
    <row r="71" spans="1:16" s="25" customFormat="1" ht="12.75" customHeight="1">
      <c r="A71" s="69">
        <v>242</v>
      </c>
      <c r="B71" s="19" t="s">
        <v>75</v>
      </c>
      <c r="C71" s="19" t="s">
        <v>121</v>
      </c>
      <c r="D71" s="24">
        <v>684.5930385</v>
      </c>
      <c r="E71" s="24">
        <v>232.757277928</v>
      </c>
      <c r="F71" s="24">
        <v>0</v>
      </c>
      <c r="G71" s="36">
        <v>0</v>
      </c>
      <c r="H71" s="24">
        <v>232.757277928</v>
      </c>
      <c r="I71" s="24">
        <v>33.9993638319768</v>
      </c>
      <c r="J71" s="22"/>
      <c r="K71" s="24">
        <v>34</v>
      </c>
      <c r="L71" s="24">
        <v>0</v>
      </c>
      <c r="M71" s="24">
        <v>0</v>
      </c>
      <c r="N71" s="24">
        <v>34</v>
      </c>
      <c r="O71" s="30"/>
      <c r="P71" s="26"/>
    </row>
    <row r="72" spans="1:16" s="25" customFormat="1" ht="12.75" customHeight="1">
      <c r="A72" s="69">
        <v>243</v>
      </c>
      <c r="B72" s="19" t="s">
        <v>76</v>
      </c>
      <c r="C72" s="19" t="s">
        <v>121</v>
      </c>
      <c r="D72" s="24">
        <v>1683.7120086513773</v>
      </c>
      <c r="E72" s="24">
        <v>234.41019000000003</v>
      </c>
      <c r="F72" s="24">
        <v>0</v>
      </c>
      <c r="G72" s="36">
        <v>0</v>
      </c>
      <c r="H72" s="24">
        <v>234.41019000000003</v>
      </c>
      <c r="I72" s="24">
        <v>13.922225938612765</v>
      </c>
      <c r="J72" s="22"/>
      <c r="K72" s="24">
        <v>14</v>
      </c>
      <c r="L72" s="24">
        <v>0</v>
      </c>
      <c r="M72" s="24">
        <v>0</v>
      </c>
      <c r="N72" s="24">
        <v>14</v>
      </c>
      <c r="O72" s="30"/>
      <c r="P72" s="35"/>
    </row>
    <row r="73" spans="1:16" s="25" customFormat="1" ht="12.75" customHeight="1">
      <c r="A73" s="69">
        <v>244</v>
      </c>
      <c r="B73" s="19" t="s">
        <v>77</v>
      </c>
      <c r="C73" s="19" t="s">
        <v>121</v>
      </c>
      <c r="D73" s="24">
        <v>1201.9606655</v>
      </c>
      <c r="E73" s="24">
        <v>444.70174903000003</v>
      </c>
      <c r="F73" s="24">
        <v>0</v>
      </c>
      <c r="G73" s="36">
        <v>24.02310724000004</v>
      </c>
      <c r="H73" s="24">
        <v>468.7248562700001</v>
      </c>
      <c r="I73" s="24">
        <v>38.99668847108376</v>
      </c>
      <c r="J73" s="22"/>
      <c r="K73" s="24">
        <v>37</v>
      </c>
      <c r="L73" s="24">
        <v>0</v>
      </c>
      <c r="M73" s="24">
        <v>2</v>
      </c>
      <c r="N73" s="24">
        <v>39</v>
      </c>
      <c r="O73" s="30"/>
      <c r="P73" s="35"/>
    </row>
    <row r="74" spans="1:16" s="25" customFormat="1" ht="12.75" customHeight="1">
      <c r="A74" s="69">
        <v>245</v>
      </c>
      <c r="B74" s="19" t="s">
        <v>78</v>
      </c>
      <c r="C74" s="19" t="s">
        <v>121</v>
      </c>
      <c r="D74" s="24">
        <v>1196.1324339999999</v>
      </c>
      <c r="E74" s="24">
        <v>394.702567875</v>
      </c>
      <c r="F74" s="24">
        <v>0</v>
      </c>
      <c r="G74" s="36">
        <v>35.73302512500004</v>
      </c>
      <c r="H74" s="24">
        <v>430.43559300000004</v>
      </c>
      <c r="I74" s="24">
        <v>35.985613362274236</v>
      </c>
      <c r="J74" s="22"/>
      <c r="K74" s="24">
        <v>33</v>
      </c>
      <c r="L74" s="24">
        <v>0</v>
      </c>
      <c r="M74" s="24">
        <v>3</v>
      </c>
      <c r="N74" s="24">
        <v>36</v>
      </c>
      <c r="O74" s="30"/>
      <c r="P74" s="26"/>
    </row>
    <row r="75" spans="1:16" s="25" customFormat="1" ht="12.75" customHeight="1">
      <c r="A75" s="69"/>
      <c r="B75" s="32" t="s">
        <v>79</v>
      </c>
      <c r="C75" s="32"/>
      <c r="D75" s="22">
        <v>10051.0921966245</v>
      </c>
      <c r="E75" s="22">
        <v>1036.27237</v>
      </c>
      <c r="F75" s="22">
        <v>1126.0969331856884</v>
      </c>
      <c r="G75" s="22">
        <v>106.64572816249499</v>
      </c>
      <c r="H75" s="22">
        <v>1142.918098162495</v>
      </c>
      <c r="I75" s="22">
        <v>11.37108361762243</v>
      </c>
      <c r="J75" s="22"/>
      <c r="K75" s="24"/>
      <c r="L75" s="24"/>
      <c r="M75" s="24"/>
      <c r="N75" s="24"/>
      <c r="O75" s="30"/>
      <c r="P75" s="26"/>
    </row>
    <row r="76" spans="1:16" s="25" customFormat="1" ht="12.75" customHeight="1">
      <c r="A76" s="69">
        <v>247</v>
      </c>
      <c r="B76" s="19" t="s">
        <v>80</v>
      </c>
      <c r="C76" s="19" t="s">
        <v>34</v>
      </c>
      <c r="D76" s="24">
        <v>266.06197030000004</v>
      </c>
      <c r="E76" s="24">
        <v>0</v>
      </c>
      <c r="F76" s="24">
        <v>135.6761056</v>
      </c>
      <c r="G76" s="24">
        <v>0</v>
      </c>
      <c r="H76" s="24">
        <v>0</v>
      </c>
      <c r="I76" s="24">
        <v>0</v>
      </c>
      <c r="J76" s="22"/>
      <c r="K76" s="24">
        <v>0</v>
      </c>
      <c r="L76" s="24">
        <v>50.99</v>
      </c>
      <c r="M76" s="24">
        <v>0</v>
      </c>
      <c r="N76" s="24">
        <v>0</v>
      </c>
      <c r="O76" s="30"/>
      <c r="P76" s="26"/>
    </row>
    <row r="77" spans="1:16" s="25" customFormat="1" ht="12.75" customHeight="1">
      <c r="A77" s="69">
        <v>248</v>
      </c>
      <c r="B77" s="19" t="s">
        <v>81</v>
      </c>
      <c r="C77" s="19" t="s">
        <v>34</v>
      </c>
      <c r="D77" s="24">
        <v>1009.0397982000001</v>
      </c>
      <c r="E77" s="24">
        <v>485.47246999999993</v>
      </c>
      <c r="F77" s="24">
        <v>465.0473366385</v>
      </c>
      <c r="G77" s="24">
        <v>72.53418000000002</v>
      </c>
      <c r="H77" s="24">
        <v>558.0066499999999</v>
      </c>
      <c r="I77" s="24">
        <v>55.30075731357806</v>
      </c>
      <c r="J77" s="22"/>
      <c r="K77" s="24">
        <v>51.39999999999999</v>
      </c>
      <c r="L77" s="24">
        <v>40.3</v>
      </c>
      <c r="M77" s="24">
        <v>13.3</v>
      </c>
      <c r="N77" s="24">
        <v>64.69999999999999</v>
      </c>
      <c r="O77" s="30"/>
      <c r="P77" s="26"/>
    </row>
    <row r="78" spans="1:16" s="25" customFormat="1" ht="12.75" customHeight="1">
      <c r="A78" s="69">
        <v>249</v>
      </c>
      <c r="B78" s="19" t="s">
        <v>82</v>
      </c>
      <c r="C78" s="19" t="s">
        <v>39</v>
      </c>
      <c r="D78" s="24">
        <v>677.8297281</v>
      </c>
      <c r="E78" s="24">
        <v>0</v>
      </c>
      <c r="F78" s="24">
        <v>304.70762840000003</v>
      </c>
      <c r="G78" s="24">
        <v>0</v>
      </c>
      <c r="H78" s="24">
        <v>0</v>
      </c>
      <c r="I78" s="24">
        <v>0</v>
      </c>
      <c r="J78" s="22"/>
      <c r="K78" s="24">
        <v>0</v>
      </c>
      <c r="L78" s="24">
        <v>44.95</v>
      </c>
      <c r="M78" s="24">
        <v>0</v>
      </c>
      <c r="N78" s="24">
        <v>0</v>
      </c>
      <c r="O78" s="30"/>
      <c r="P78" s="26"/>
    </row>
    <row r="79" spans="1:16" s="25" customFormat="1" ht="12.75" customHeight="1">
      <c r="A79" s="69">
        <v>250</v>
      </c>
      <c r="B79" s="19" t="s">
        <v>83</v>
      </c>
      <c r="C79" s="19" t="s">
        <v>36</v>
      </c>
      <c r="D79" s="24">
        <v>1009.0782261</v>
      </c>
      <c r="E79" s="24">
        <v>550.7999</v>
      </c>
      <c r="F79" s="24">
        <v>0</v>
      </c>
      <c r="G79" s="24">
        <v>23.67548999999996</v>
      </c>
      <c r="H79" s="24">
        <v>574.47539</v>
      </c>
      <c r="I79" s="24">
        <v>56.93070915030023</v>
      </c>
      <c r="J79" s="22"/>
      <c r="K79" s="24">
        <v>98.3</v>
      </c>
      <c r="L79" s="24">
        <v>0</v>
      </c>
      <c r="M79" s="24">
        <v>1.7</v>
      </c>
      <c r="N79" s="24">
        <v>100</v>
      </c>
      <c r="O79" s="30"/>
      <c r="P79" s="26"/>
    </row>
    <row r="80" spans="1:16" s="25" customFormat="1" ht="12.75" customHeight="1">
      <c r="A80" s="69">
        <v>253</v>
      </c>
      <c r="B80" s="19" t="s">
        <v>478</v>
      </c>
      <c r="C80" s="19" t="s">
        <v>120</v>
      </c>
      <c r="D80" s="24">
        <v>1047.9582303435002</v>
      </c>
      <c r="E80" s="24">
        <v>0</v>
      </c>
      <c r="F80" s="24">
        <v>0</v>
      </c>
      <c r="G80" s="24">
        <v>10.436058162495</v>
      </c>
      <c r="H80" s="24">
        <v>10.436058162495</v>
      </c>
      <c r="I80" s="24">
        <v>0.9958467675829278</v>
      </c>
      <c r="J80" s="22"/>
      <c r="K80" s="24">
        <v>0</v>
      </c>
      <c r="L80" s="24">
        <v>0</v>
      </c>
      <c r="M80" s="24">
        <v>1</v>
      </c>
      <c r="N80" s="24">
        <v>1</v>
      </c>
      <c r="O80" s="30"/>
      <c r="P80" s="26"/>
    </row>
    <row r="81" spans="1:16" s="25" customFormat="1" ht="12.75" customHeight="1">
      <c r="A81" s="69">
        <v>257</v>
      </c>
      <c r="B81" s="19" t="s">
        <v>84</v>
      </c>
      <c r="C81" s="19" t="s">
        <v>39</v>
      </c>
      <c r="D81" s="24">
        <v>524.747961381</v>
      </c>
      <c r="E81" s="24">
        <v>0</v>
      </c>
      <c r="F81" s="24">
        <v>75.10097734718852</v>
      </c>
      <c r="G81" s="24">
        <v>0</v>
      </c>
      <c r="H81" s="24">
        <v>0</v>
      </c>
      <c r="I81" s="24">
        <v>0</v>
      </c>
      <c r="J81" s="22"/>
      <c r="K81" s="24">
        <v>0</v>
      </c>
      <c r="L81" s="24">
        <v>2.11</v>
      </c>
      <c r="M81" s="24">
        <v>0</v>
      </c>
      <c r="N81" s="24">
        <v>0</v>
      </c>
      <c r="O81" s="30"/>
      <c r="P81" s="26"/>
    </row>
    <row r="82" spans="1:16" s="25" customFormat="1" ht="12.75" customHeight="1">
      <c r="A82" s="69">
        <v>258</v>
      </c>
      <c r="B82" s="19" t="s">
        <v>85</v>
      </c>
      <c r="C82" s="19" t="s">
        <v>40</v>
      </c>
      <c r="D82" s="24">
        <v>5516.3762822</v>
      </c>
      <c r="E82" s="24">
        <v>0</v>
      </c>
      <c r="F82" s="24">
        <v>145.56488520000002</v>
      </c>
      <c r="G82" s="24">
        <v>0</v>
      </c>
      <c r="H82" s="24">
        <v>0</v>
      </c>
      <c r="I82" s="24">
        <v>0</v>
      </c>
      <c r="J82" s="22"/>
      <c r="K82" s="24">
        <v>0</v>
      </c>
      <c r="L82" s="24">
        <v>2.64</v>
      </c>
      <c r="M82" s="24">
        <v>0</v>
      </c>
      <c r="N82" s="24">
        <v>0</v>
      </c>
      <c r="O82" s="30"/>
      <c r="P82" s="26"/>
    </row>
    <row r="83" spans="1:16" s="25" customFormat="1" ht="12.75" customHeight="1">
      <c r="A83" s="69"/>
      <c r="B83" s="32" t="s">
        <v>86</v>
      </c>
      <c r="C83" s="32"/>
      <c r="D83" s="22">
        <v>8056.465033150755</v>
      </c>
      <c r="E83" s="22">
        <v>1287.33465</v>
      </c>
      <c r="F83" s="22">
        <v>3494.221536147943</v>
      </c>
      <c r="G83" s="22">
        <v>31.465950999999976</v>
      </c>
      <c r="H83" s="22">
        <v>1318.800601</v>
      </c>
      <c r="I83" s="22">
        <v>16.369469681471926</v>
      </c>
      <c r="J83" s="22"/>
      <c r="K83" s="24"/>
      <c r="L83" s="24"/>
      <c r="M83" s="24"/>
      <c r="N83" s="24"/>
      <c r="O83" s="30"/>
      <c r="P83" s="26"/>
    </row>
    <row r="84" spans="1:16" s="25" customFormat="1" ht="12.75" customHeight="1">
      <c r="A84" s="69">
        <v>259</v>
      </c>
      <c r="B84" s="19" t="s">
        <v>143</v>
      </c>
      <c r="C84" s="19" t="s">
        <v>39</v>
      </c>
      <c r="D84" s="24">
        <v>1103.507489049</v>
      </c>
      <c r="E84" s="24">
        <v>0</v>
      </c>
      <c r="F84" s="24">
        <v>662.1044938493771</v>
      </c>
      <c r="G84" s="24">
        <v>0</v>
      </c>
      <c r="H84" s="24">
        <v>0</v>
      </c>
      <c r="I84" s="24">
        <v>0</v>
      </c>
      <c r="J84" s="22"/>
      <c r="K84" s="24">
        <v>0</v>
      </c>
      <c r="L84" s="24">
        <v>60</v>
      </c>
      <c r="M84" s="24">
        <v>0</v>
      </c>
      <c r="N84" s="24">
        <v>0</v>
      </c>
      <c r="O84" s="30"/>
      <c r="P84" s="26"/>
    </row>
    <row r="85" spans="1:16" s="25" customFormat="1" ht="12.75" customHeight="1">
      <c r="A85" s="69">
        <v>260</v>
      </c>
      <c r="B85" s="19" t="s">
        <v>144</v>
      </c>
      <c r="C85" s="19" t="s">
        <v>39</v>
      </c>
      <c r="D85" s="24">
        <v>480.9294984633772</v>
      </c>
      <c r="E85" s="24">
        <v>0</v>
      </c>
      <c r="F85" s="24">
        <v>288.5577018078771</v>
      </c>
      <c r="G85" s="24">
        <v>0</v>
      </c>
      <c r="H85" s="24">
        <v>0</v>
      </c>
      <c r="I85" s="24">
        <v>0</v>
      </c>
      <c r="J85" s="22"/>
      <c r="K85" s="24">
        <v>0</v>
      </c>
      <c r="L85" s="24">
        <v>60</v>
      </c>
      <c r="M85" s="24">
        <v>0</v>
      </c>
      <c r="N85" s="24">
        <v>0</v>
      </c>
      <c r="O85" s="30"/>
      <c r="P85" s="26"/>
    </row>
    <row r="86" spans="1:16" s="25" customFormat="1" ht="12.75" customHeight="1">
      <c r="A86" s="69">
        <v>261</v>
      </c>
      <c r="B86" s="19" t="s">
        <v>87</v>
      </c>
      <c r="C86" s="19" t="s">
        <v>34</v>
      </c>
      <c r="D86" s="24">
        <v>6472.028045638377</v>
      </c>
      <c r="E86" s="24">
        <v>1287.33465</v>
      </c>
      <c r="F86" s="24">
        <v>2543.5593404906886</v>
      </c>
      <c r="G86" s="24">
        <v>31.465950999999976</v>
      </c>
      <c r="H86" s="24">
        <v>1318.800601</v>
      </c>
      <c r="I86" s="24">
        <v>20.376929637824496</v>
      </c>
      <c r="J86" s="22"/>
      <c r="K86" s="24">
        <v>31.4</v>
      </c>
      <c r="L86" s="24">
        <v>69.6</v>
      </c>
      <c r="M86" s="24">
        <v>0.7</v>
      </c>
      <c r="N86" s="24">
        <v>32.1</v>
      </c>
      <c r="O86" s="30"/>
      <c r="P86" s="26"/>
    </row>
    <row r="87" spans="1:16" s="44" customFormat="1" ht="12.75" customHeight="1">
      <c r="A87" s="70"/>
      <c r="B87" s="32" t="s">
        <v>88</v>
      </c>
      <c r="C87" s="32"/>
      <c r="D87" s="22">
        <v>29185.805301046123</v>
      </c>
      <c r="E87" s="22">
        <v>0</v>
      </c>
      <c r="F87" s="22">
        <v>8125.918734509123</v>
      </c>
      <c r="G87" s="22">
        <v>1336.21304</v>
      </c>
      <c r="H87" s="22">
        <v>1336.21304</v>
      </c>
      <c r="I87" s="22">
        <v>4.578297656059898</v>
      </c>
      <c r="J87" s="22"/>
      <c r="K87" s="24"/>
      <c r="L87" s="22"/>
      <c r="M87" s="24"/>
      <c r="N87" s="24"/>
      <c r="O87" s="28"/>
      <c r="P87" s="43"/>
    </row>
    <row r="88" spans="1:16" s="44" customFormat="1" ht="12.75" customHeight="1">
      <c r="A88" s="69">
        <v>262</v>
      </c>
      <c r="B88" s="19" t="s">
        <v>145</v>
      </c>
      <c r="C88" s="19" t="s">
        <v>120</v>
      </c>
      <c r="D88" s="24">
        <v>518.2130408</v>
      </c>
      <c r="E88" s="24">
        <v>0</v>
      </c>
      <c r="F88" s="24">
        <v>165.1503049</v>
      </c>
      <c r="G88" s="24">
        <v>8.929269999999999</v>
      </c>
      <c r="H88" s="24">
        <v>8.929269999999999</v>
      </c>
      <c r="I88" s="24">
        <v>1.7230886328555701</v>
      </c>
      <c r="J88" s="22"/>
      <c r="K88" s="24">
        <v>0</v>
      </c>
      <c r="L88" s="29">
        <v>31.87</v>
      </c>
      <c r="M88" s="24">
        <v>1.9</v>
      </c>
      <c r="N88" s="24">
        <v>1.9</v>
      </c>
      <c r="O88" s="28"/>
      <c r="P88" s="43"/>
    </row>
    <row r="89" spans="1:16" s="25" customFormat="1" ht="12.75" customHeight="1">
      <c r="A89" s="69">
        <v>263</v>
      </c>
      <c r="B89" s="19" t="s">
        <v>89</v>
      </c>
      <c r="C89" s="19" t="s">
        <v>39</v>
      </c>
      <c r="D89" s="24">
        <v>395.16690500000004</v>
      </c>
      <c r="E89" s="24">
        <v>0</v>
      </c>
      <c r="F89" s="24">
        <v>280.3443398</v>
      </c>
      <c r="G89" s="24">
        <v>0</v>
      </c>
      <c r="H89" s="24">
        <v>0</v>
      </c>
      <c r="I89" s="24">
        <v>0</v>
      </c>
      <c r="J89" s="22"/>
      <c r="K89" s="24">
        <v>0</v>
      </c>
      <c r="L89" s="29">
        <v>70.92</v>
      </c>
      <c r="M89" s="24">
        <v>0</v>
      </c>
      <c r="N89" s="24">
        <v>0</v>
      </c>
      <c r="O89" s="30"/>
      <c r="P89" s="26"/>
    </row>
    <row r="90" spans="1:16" s="25" customFormat="1" ht="12.75" customHeight="1">
      <c r="A90" s="69">
        <v>264</v>
      </c>
      <c r="B90" s="19" t="s">
        <v>91</v>
      </c>
      <c r="C90" s="19" t="s">
        <v>34</v>
      </c>
      <c r="D90" s="24">
        <v>9428.9405247415</v>
      </c>
      <c r="E90" s="24">
        <v>0</v>
      </c>
      <c r="F90" s="24">
        <v>1995.8474550875</v>
      </c>
      <c r="G90" s="24">
        <v>1327.28377</v>
      </c>
      <c r="H90" s="24">
        <v>1327.28377</v>
      </c>
      <c r="I90" s="24">
        <v>14.076701051589128</v>
      </c>
      <c r="J90" s="22"/>
      <c r="K90" s="24">
        <v>0</v>
      </c>
      <c r="L90" s="29">
        <v>63.9</v>
      </c>
      <c r="M90" s="24">
        <v>22.6</v>
      </c>
      <c r="N90" s="24">
        <v>22.6</v>
      </c>
      <c r="O90" s="30"/>
      <c r="P90" s="26"/>
    </row>
    <row r="91" spans="1:16" s="25" customFormat="1" ht="12.75" customHeight="1">
      <c r="A91" s="69">
        <v>266</v>
      </c>
      <c r="B91" s="19" t="s">
        <v>92</v>
      </c>
      <c r="C91" s="19" t="s">
        <v>39</v>
      </c>
      <c r="D91" s="24">
        <v>583.079336</v>
      </c>
      <c r="E91" s="24">
        <v>0</v>
      </c>
      <c r="F91" s="24">
        <v>119.5235783</v>
      </c>
      <c r="G91" s="24">
        <v>0</v>
      </c>
      <c r="H91" s="24">
        <v>0</v>
      </c>
      <c r="I91" s="24">
        <v>0</v>
      </c>
      <c r="J91" s="22"/>
      <c r="K91" s="24">
        <v>0</v>
      </c>
      <c r="L91" s="29">
        <v>20.5</v>
      </c>
      <c r="M91" s="24">
        <v>0</v>
      </c>
      <c r="N91" s="24">
        <v>0</v>
      </c>
      <c r="O91" s="30"/>
      <c r="P91" s="26"/>
    </row>
    <row r="92" spans="1:16" s="25" customFormat="1" ht="12.75" customHeight="1">
      <c r="A92" s="69">
        <v>267</v>
      </c>
      <c r="B92" s="19" t="s">
        <v>93</v>
      </c>
      <c r="C92" s="19" t="s">
        <v>39</v>
      </c>
      <c r="D92" s="24">
        <v>191.755221</v>
      </c>
      <c r="E92" s="24">
        <v>0</v>
      </c>
      <c r="F92" s="24">
        <v>158.6047526</v>
      </c>
      <c r="G92" s="24">
        <v>0</v>
      </c>
      <c r="H92" s="24">
        <v>0</v>
      </c>
      <c r="I92" s="24">
        <v>0</v>
      </c>
      <c r="J92" s="22"/>
      <c r="K92" s="24">
        <v>0</v>
      </c>
      <c r="L92" s="29">
        <v>82.71</v>
      </c>
      <c r="M92" s="24">
        <v>0</v>
      </c>
      <c r="N92" s="24">
        <v>0</v>
      </c>
      <c r="O92" s="30"/>
      <c r="P92" s="26"/>
    </row>
    <row r="93" spans="1:16" s="25" customFormat="1" ht="12.75" customHeight="1">
      <c r="A93" s="69">
        <v>268</v>
      </c>
      <c r="B93" s="19" t="s">
        <v>94</v>
      </c>
      <c r="C93" s="19" t="s">
        <v>39</v>
      </c>
      <c r="D93" s="24">
        <v>264.310170432</v>
      </c>
      <c r="E93" s="24">
        <v>0</v>
      </c>
      <c r="F93" s="24">
        <v>236.010417001123</v>
      </c>
      <c r="G93" s="24">
        <v>0</v>
      </c>
      <c r="H93" s="24">
        <v>0</v>
      </c>
      <c r="I93" s="24">
        <v>0</v>
      </c>
      <c r="J93" s="22"/>
      <c r="K93" s="24">
        <v>0</v>
      </c>
      <c r="L93" s="29">
        <v>89.3</v>
      </c>
      <c r="M93" s="24">
        <v>0</v>
      </c>
      <c r="N93" s="24">
        <v>0</v>
      </c>
      <c r="O93" s="30"/>
      <c r="P93" s="26"/>
    </row>
    <row r="94" spans="1:16" s="25" customFormat="1" ht="12.75" customHeight="1">
      <c r="A94" s="69">
        <v>269</v>
      </c>
      <c r="B94" s="19" t="s">
        <v>146</v>
      </c>
      <c r="C94" s="19" t="s">
        <v>39</v>
      </c>
      <c r="D94" s="24">
        <v>37.267761699</v>
      </c>
      <c r="E94" s="24">
        <v>0</v>
      </c>
      <c r="F94" s="24">
        <v>37.26774909968852</v>
      </c>
      <c r="G94" s="24">
        <v>0</v>
      </c>
      <c r="H94" s="24">
        <v>0</v>
      </c>
      <c r="I94" s="24">
        <v>0</v>
      </c>
      <c r="J94" s="22"/>
      <c r="K94" s="24">
        <v>0</v>
      </c>
      <c r="L94" s="29">
        <v>99.99</v>
      </c>
      <c r="M94" s="24">
        <v>0</v>
      </c>
      <c r="N94" s="24">
        <v>0</v>
      </c>
      <c r="O94" s="30"/>
      <c r="P94" s="26"/>
    </row>
    <row r="95" spans="1:16" s="25" customFormat="1" ht="12.75" customHeight="1">
      <c r="A95" s="69">
        <v>271</v>
      </c>
      <c r="B95" s="19" t="s">
        <v>147</v>
      </c>
      <c r="C95" s="19" t="s">
        <v>39</v>
      </c>
      <c r="D95" s="24">
        <v>384.2527283356886</v>
      </c>
      <c r="E95" s="24">
        <v>0</v>
      </c>
      <c r="F95" s="24">
        <v>24.915458675122952</v>
      </c>
      <c r="G95" s="24">
        <v>0</v>
      </c>
      <c r="H95" s="24">
        <v>0</v>
      </c>
      <c r="I95" s="24">
        <v>0</v>
      </c>
      <c r="J95" s="22"/>
      <c r="K95" s="24">
        <v>0</v>
      </c>
      <c r="L95" s="29">
        <v>6.48</v>
      </c>
      <c r="M95" s="24">
        <v>0</v>
      </c>
      <c r="N95" s="24">
        <v>0</v>
      </c>
      <c r="O95" s="30"/>
      <c r="P95" s="26"/>
    </row>
    <row r="96" spans="1:16" s="25" customFormat="1" ht="12.75" customHeight="1">
      <c r="A96" s="69">
        <v>272</v>
      </c>
      <c r="B96" s="19" t="s">
        <v>148</v>
      </c>
      <c r="C96" s="19" t="s">
        <v>39</v>
      </c>
      <c r="D96" s="24">
        <v>24.308080517</v>
      </c>
      <c r="E96" s="24">
        <v>0</v>
      </c>
      <c r="F96" s="24">
        <v>2.5475776305</v>
      </c>
      <c r="G96" s="24">
        <v>0</v>
      </c>
      <c r="H96" s="24">
        <v>0</v>
      </c>
      <c r="I96" s="24">
        <v>0</v>
      </c>
      <c r="J96" s="22"/>
      <c r="K96" s="24">
        <v>0</v>
      </c>
      <c r="L96" s="29">
        <v>4.76</v>
      </c>
      <c r="M96" s="24">
        <v>0</v>
      </c>
      <c r="N96" s="24">
        <v>0</v>
      </c>
      <c r="O96" s="30"/>
      <c r="P96" s="26"/>
    </row>
    <row r="97" spans="1:16" s="25" customFormat="1" ht="12.75" customHeight="1">
      <c r="A97" s="69">
        <v>273</v>
      </c>
      <c r="B97" s="19" t="s">
        <v>95</v>
      </c>
      <c r="C97" s="19" t="s">
        <v>39</v>
      </c>
      <c r="D97" s="24">
        <v>1321.7474749149999</v>
      </c>
      <c r="E97" s="24">
        <v>0</v>
      </c>
      <c r="F97" s="24">
        <v>793.048484949</v>
      </c>
      <c r="G97" s="24">
        <v>0</v>
      </c>
      <c r="H97" s="24">
        <v>0</v>
      </c>
      <c r="I97" s="24">
        <v>0</v>
      </c>
      <c r="J97" s="22"/>
      <c r="K97" s="24">
        <v>0</v>
      </c>
      <c r="L97" s="29">
        <v>60</v>
      </c>
      <c r="M97" s="24">
        <v>0</v>
      </c>
      <c r="N97" s="24">
        <v>0</v>
      </c>
      <c r="O97" s="30"/>
      <c r="P97" s="26"/>
    </row>
    <row r="98" spans="1:16" s="25" customFormat="1" ht="12.75" customHeight="1">
      <c r="A98" s="69">
        <v>274</v>
      </c>
      <c r="B98" s="19" t="s">
        <v>96</v>
      </c>
      <c r="C98" s="19" t="s">
        <v>52</v>
      </c>
      <c r="D98" s="24">
        <v>3720.711939646812</v>
      </c>
      <c r="E98" s="24">
        <v>0</v>
      </c>
      <c r="F98" s="24">
        <v>2232.4271562285003</v>
      </c>
      <c r="G98" s="24">
        <v>0</v>
      </c>
      <c r="H98" s="24">
        <v>0</v>
      </c>
      <c r="I98" s="24">
        <v>0</v>
      </c>
      <c r="J98" s="22"/>
      <c r="K98" s="24">
        <v>0</v>
      </c>
      <c r="L98" s="29">
        <v>60</v>
      </c>
      <c r="M98" s="24">
        <v>0</v>
      </c>
      <c r="N98" s="24">
        <v>0</v>
      </c>
      <c r="O98" s="30"/>
      <c r="P98" s="26"/>
    </row>
    <row r="99" spans="1:16" s="25" customFormat="1" ht="12.75" customHeight="1">
      <c r="A99" s="69">
        <v>275</v>
      </c>
      <c r="B99" s="19" t="s">
        <v>97</v>
      </c>
      <c r="C99" s="19" t="s">
        <v>52</v>
      </c>
      <c r="D99" s="24">
        <v>1436.2826120223115</v>
      </c>
      <c r="E99" s="24">
        <v>0</v>
      </c>
      <c r="F99" s="24">
        <v>575.0031363965</v>
      </c>
      <c r="G99" s="24">
        <v>0</v>
      </c>
      <c r="H99" s="24">
        <v>0</v>
      </c>
      <c r="I99" s="24">
        <v>0</v>
      </c>
      <c r="J99" s="22"/>
      <c r="K99" s="24">
        <v>0</v>
      </c>
      <c r="L99" s="29">
        <v>31.8</v>
      </c>
      <c r="M99" s="24">
        <v>0</v>
      </c>
      <c r="N99" s="24">
        <v>0</v>
      </c>
      <c r="O99" s="30"/>
      <c r="P99" s="26"/>
    </row>
    <row r="100" spans="1:16" s="25" customFormat="1" ht="12.75" customHeight="1">
      <c r="A100" s="69">
        <v>276</v>
      </c>
      <c r="B100" s="19" t="s">
        <v>98</v>
      </c>
      <c r="C100" s="19" t="s">
        <v>39</v>
      </c>
      <c r="D100" s="24">
        <v>10879.769505936812</v>
      </c>
      <c r="E100" s="24">
        <v>0</v>
      </c>
      <c r="F100" s="24">
        <v>1505.2283238411887</v>
      </c>
      <c r="G100" s="24">
        <v>0</v>
      </c>
      <c r="H100" s="24">
        <v>0</v>
      </c>
      <c r="I100" s="24">
        <v>0</v>
      </c>
      <c r="J100" s="22"/>
      <c r="K100" s="24">
        <v>0</v>
      </c>
      <c r="L100" s="29">
        <v>10.36</v>
      </c>
      <c r="M100" s="24">
        <v>0</v>
      </c>
      <c r="N100" s="24">
        <v>0</v>
      </c>
      <c r="O100" s="30"/>
      <c r="P100" s="26"/>
    </row>
    <row r="101" spans="1:16" s="25" customFormat="1" ht="12.75" customHeight="1">
      <c r="A101" s="71"/>
      <c r="B101" s="20" t="s">
        <v>125</v>
      </c>
      <c r="C101" s="19"/>
      <c r="D101" s="22">
        <v>26051.881489522006</v>
      </c>
      <c r="E101" s="22">
        <v>0</v>
      </c>
      <c r="F101" s="22">
        <v>2127.336225716123</v>
      </c>
      <c r="G101" s="22">
        <v>0</v>
      </c>
      <c r="H101" s="22">
        <v>0</v>
      </c>
      <c r="I101" s="22">
        <v>0</v>
      </c>
      <c r="J101" s="22">
        <v>0</v>
      </c>
      <c r="K101" s="22"/>
      <c r="L101" s="24"/>
      <c r="M101" s="24"/>
      <c r="N101" s="24"/>
      <c r="O101" s="30"/>
      <c r="P101" s="26"/>
    </row>
    <row r="102" spans="1:16" s="25" customFormat="1" ht="12.75" customHeight="1">
      <c r="A102" s="71">
        <v>278</v>
      </c>
      <c r="B102" s="19" t="s">
        <v>149</v>
      </c>
      <c r="C102" s="19" t="s">
        <v>90</v>
      </c>
      <c r="D102" s="24">
        <v>2823.7077106</v>
      </c>
      <c r="E102" s="24">
        <v>0</v>
      </c>
      <c r="F102" s="24">
        <v>275.3102849</v>
      </c>
      <c r="G102" s="24">
        <v>0</v>
      </c>
      <c r="H102" s="24">
        <v>0</v>
      </c>
      <c r="I102" s="24">
        <v>0</v>
      </c>
      <c r="J102" s="22"/>
      <c r="K102" s="24">
        <v>0</v>
      </c>
      <c r="L102" s="24">
        <v>0</v>
      </c>
      <c r="M102" s="24">
        <v>0</v>
      </c>
      <c r="N102" s="24">
        <v>0</v>
      </c>
      <c r="O102" s="30"/>
      <c r="P102" s="26"/>
    </row>
    <row r="103" spans="1:16" s="25" customFormat="1" ht="12.75" customHeight="1">
      <c r="A103" s="71">
        <v>280</v>
      </c>
      <c r="B103" s="19" t="s">
        <v>150</v>
      </c>
      <c r="C103" s="19" t="s">
        <v>90</v>
      </c>
      <c r="D103" s="24">
        <v>1301.7571143941232</v>
      </c>
      <c r="E103" s="24">
        <v>0</v>
      </c>
      <c r="F103" s="24">
        <v>520.7028484875</v>
      </c>
      <c r="G103" s="24">
        <v>0</v>
      </c>
      <c r="H103" s="24">
        <v>0</v>
      </c>
      <c r="I103" s="24">
        <v>0</v>
      </c>
      <c r="J103" s="22"/>
      <c r="K103" s="24">
        <v>0</v>
      </c>
      <c r="L103" s="24">
        <v>0</v>
      </c>
      <c r="M103" s="24">
        <v>0</v>
      </c>
      <c r="N103" s="24">
        <v>0</v>
      </c>
      <c r="O103" s="30"/>
      <c r="P103" s="26"/>
    </row>
    <row r="104" spans="1:16" s="25" customFormat="1" ht="12.75" customHeight="1">
      <c r="A104" s="71">
        <v>282</v>
      </c>
      <c r="B104" s="19" t="s">
        <v>151</v>
      </c>
      <c r="C104" s="19" t="s">
        <v>90</v>
      </c>
      <c r="D104" s="24">
        <v>768.3961933423772</v>
      </c>
      <c r="E104" s="24">
        <v>0</v>
      </c>
      <c r="F104" s="24">
        <v>307.35847418712297</v>
      </c>
      <c r="G104" s="24">
        <v>0</v>
      </c>
      <c r="H104" s="24">
        <v>0</v>
      </c>
      <c r="I104" s="24">
        <v>0</v>
      </c>
      <c r="J104" s="22"/>
      <c r="K104" s="24">
        <v>0</v>
      </c>
      <c r="L104" s="24">
        <v>0</v>
      </c>
      <c r="M104" s="24">
        <v>0</v>
      </c>
      <c r="N104" s="24">
        <v>0</v>
      </c>
      <c r="O104" s="30"/>
      <c r="P104" s="26"/>
    </row>
    <row r="105" spans="1:16" s="25" customFormat="1" ht="12.75" customHeight="1">
      <c r="A105" s="71">
        <v>284</v>
      </c>
      <c r="B105" s="19" t="s">
        <v>152</v>
      </c>
      <c r="C105" s="19" t="s">
        <v>90</v>
      </c>
      <c r="D105" s="24">
        <v>1756.0271543381232</v>
      </c>
      <c r="E105" s="24">
        <v>0</v>
      </c>
      <c r="F105" s="24">
        <v>31.01847590868853</v>
      </c>
      <c r="G105" s="24">
        <v>0</v>
      </c>
      <c r="H105" s="24">
        <v>0</v>
      </c>
      <c r="I105" s="24">
        <v>0</v>
      </c>
      <c r="J105" s="22"/>
      <c r="K105" s="24">
        <v>0</v>
      </c>
      <c r="L105" s="24">
        <v>0</v>
      </c>
      <c r="M105" s="24">
        <v>0</v>
      </c>
      <c r="N105" s="24">
        <v>0</v>
      </c>
      <c r="O105" s="30"/>
      <c r="P105" s="26"/>
    </row>
    <row r="106" spans="1:16" s="25" customFormat="1" ht="12.75" customHeight="1">
      <c r="A106" s="71">
        <v>285</v>
      </c>
      <c r="B106" s="19" t="s">
        <v>153</v>
      </c>
      <c r="C106" s="19" t="s">
        <v>90</v>
      </c>
      <c r="D106" s="24">
        <v>10794.518798350002</v>
      </c>
      <c r="E106" s="24">
        <v>0</v>
      </c>
      <c r="F106" s="24">
        <v>285.5405352393771</v>
      </c>
      <c r="G106" s="24">
        <v>0</v>
      </c>
      <c r="H106" s="24">
        <v>0</v>
      </c>
      <c r="I106" s="24">
        <v>0</v>
      </c>
      <c r="J106" s="22"/>
      <c r="K106" s="24">
        <v>0</v>
      </c>
      <c r="L106" s="24">
        <v>0</v>
      </c>
      <c r="M106" s="24">
        <v>0</v>
      </c>
      <c r="N106" s="24">
        <v>0</v>
      </c>
      <c r="O106" s="30"/>
      <c r="P106" s="26"/>
    </row>
    <row r="107" spans="1:16" s="25" customFormat="1" ht="12.75" customHeight="1">
      <c r="A107" s="71">
        <v>287</v>
      </c>
      <c r="B107" s="19" t="s">
        <v>154</v>
      </c>
      <c r="C107" s="19" t="s">
        <v>90</v>
      </c>
      <c r="D107" s="24">
        <v>287.775527102</v>
      </c>
      <c r="E107" s="24">
        <v>0</v>
      </c>
      <c r="F107" s="24">
        <v>68.34922051581148</v>
      </c>
      <c r="G107" s="24">
        <v>0</v>
      </c>
      <c r="H107" s="24">
        <v>0</v>
      </c>
      <c r="I107" s="24">
        <v>0</v>
      </c>
      <c r="J107" s="22"/>
      <c r="K107" s="24">
        <v>0</v>
      </c>
      <c r="L107" s="24">
        <v>0</v>
      </c>
      <c r="M107" s="24">
        <v>0</v>
      </c>
      <c r="N107" s="24">
        <v>0</v>
      </c>
      <c r="O107" s="30"/>
      <c r="P107" s="26"/>
    </row>
    <row r="108" spans="1:16" s="25" customFormat="1" ht="12.75" customHeight="1">
      <c r="A108" s="71">
        <v>288</v>
      </c>
      <c r="B108" s="19" t="s">
        <v>155</v>
      </c>
      <c r="C108" s="19" t="s">
        <v>90</v>
      </c>
      <c r="D108" s="24">
        <v>593.7440777953772</v>
      </c>
      <c r="E108" s="24">
        <v>0</v>
      </c>
      <c r="F108" s="24">
        <v>237.4976281783115</v>
      </c>
      <c r="G108" s="24">
        <v>0</v>
      </c>
      <c r="H108" s="24">
        <v>0</v>
      </c>
      <c r="I108" s="24">
        <v>0</v>
      </c>
      <c r="J108" s="22"/>
      <c r="K108" s="24">
        <v>0</v>
      </c>
      <c r="L108" s="24">
        <v>0</v>
      </c>
      <c r="M108" s="24">
        <v>0</v>
      </c>
      <c r="N108" s="24">
        <v>0</v>
      </c>
      <c r="O108" s="30"/>
      <c r="P108" s="26"/>
    </row>
    <row r="109" spans="1:16" s="25" customFormat="1" ht="12.75" customHeight="1">
      <c r="A109" s="71">
        <v>289</v>
      </c>
      <c r="B109" s="19" t="s">
        <v>156</v>
      </c>
      <c r="C109" s="19" t="s">
        <v>90</v>
      </c>
      <c r="D109" s="24">
        <v>5026.36932</v>
      </c>
      <c r="E109" s="24">
        <v>0</v>
      </c>
      <c r="F109" s="24">
        <v>1.2599311475409837E-05</v>
      </c>
      <c r="G109" s="24">
        <v>0</v>
      </c>
      <c r="H109" s="24">
        <v>0</v>
      </c>
      <c r="I109" s="24">
        <v>0</v>
      </c>
      <c r="J109" s="22"/>
      <c r="K109" s="24">
        <v>0</v>
      </c>
      <c r="L109" s="24">
        <v>0</v>
      </c>
      <c r="M109" s="24">
        <v>0</v>
      </c>
      <c r="N109" s="24">
        <v>0</v>
      </c>
      <c r="O109" s="30"/>
      <c r="P109" s="26"/>
    </row>
    <row r="110" spans="1:16" s="25" customFormat="1" ht="12.75" customHeight="1">
      <c r="A110" s="71">
        <v>291</v>
      </c>
      <c r="B110" s="19" t="s">
        <v>157</v>
      </c>
      <c r="C110" s="19" t="s">
        <v>90</v>
      </c>
      <c r="D110" s="24">
        <v>137.57188200000002</v>
      </c>
      <c r="E110" s="24">
        <v>0</v>
      </c>
      <c r="F110" s="24">
        <v>26.169399900000002</v>
      </c>
      <c r="G110" s="24">
        <v>0</v>
      </c>
      <c r="H110" s="24">
        <v>0</v>
      </c>
      <c r="I110" s="24">
        <v>0</v>
      </c>
      <c r="J110" s="22"/>
      <c r="K110" s="24">
        <v>0</v>
      </c>
      <c r="L110" s="24">
        <v>0</v>
      </c>
      <c r="M110" s="24">
        <v>0</v>
      </c>
      <c r="N110" s="24">
        <v>0</v>
      </c>
      <c r="O110" s="30"/>
      <c r="P110" s="26"/>
    </row>
    <row r="111" spans="1:16" s="25" customFormat="1" ht="12.75" customHeight="1">
      <c r="A111" s="71">
        <v>293</v>
      </c>
      <c r="B111" s="19" t="s">
        <v>158</v>
      </c>
      <c r="C111" s="19" t="s">
        <v>90</v>
      </c>
      <c r="D111" s="24">
        <v>1324.9171362</v>
      </c>
      <c r="E111" s="24">
        <v>0</v>
      </c>
      <c r="F111" s="24">
        <v>61.984202700000004</v>
      </c>
      <c r="G111" s="24">
        <v>0</v>
      </c>
      <c r="H111" s="24">
        <v>0</v>
      </c>
      <c r="I111" s="24">
        <v>0</v>
      </c>
      <c r="J111" s="22"/>
      <c r="K111" s="24">
        <v>0</v>
      </c>
      <c r="L111" s="24">
        <v>0</v>
      </c>
      <c r="M111" s="24">
        <v>0</v>
      </c>
      <c r="N111" s="24">
        <v>0</v>
      </c>
      <c r="O111" s="30"/>
      <c r="P111" s="26"/>
    </row>
    <row r="112" spans="1:16" s="25" customFormat="1" ht="12.75" customHeight="1">
      <c r="A112" s="71">
        <v>294</v>
      </c>
      <c r="B112" s="19" t="s">
        <v>159</v>
      </c>
      <c r="C112" s="19" t="s">
        <v>90</v>
      </c>
      <c r="D112" s="24">
        <v>925.8177761000001</v>
      </c>
      <c r="E112" s="24">
        <v>0</v>
      </c>
      <c r="F112" s="24">
        <v>197.6090711</v>
      </c>
      <c r="G112" s="24">
        <v>0</v>
      </c>
      <c r="H112" s="24">
        <v>0</v>
      </c>
      <c r="I112" s="24">
        <v>0</v>
      </c>
      <c r="J112" s="22"/>
      <c r="K112" s="24">
        <v>0</v>
      </c>
      <c r="L112" s="24">
        <v>0</v>
      </c>
      <c r="M112" s="24">
        <v>0</v>
      </c>
      <c r="N112" s="24">
        <v>0</v>
      </c>
      <c r="O112" s="30"/>
      <c r="P112" s="26"/>
    </row>
    <row r="113" spans="1:16" s="25" customFormat="1" ht="12.75" customHeight="1">
      <c r="A113" s="83">
        <v>295</v>
      </c>
      <c r="B113" s="74" t="s">
        <v>160</v>
      </c>
      <c r="C113" s="74" t="s">
        <v>90</v>
      </c>
      <c r="D113" s="75">
        <v>311.2787993</v>
      </c>
      <c r="E113" s="75">
        <v>0</v>
      </c>
      <c r="F113" s="75">
        <v>115.796072</v>
      </c>
      <c r="G113" s="75">
        <v>0</v>
      </c>
      <c r="H113" s="75">
        <v>0</v>
      </c>
      <c r="I113" s="75">
        <v>0</v>
      </c>
      <c r="J113" s="76"/>
      <c r="K113" s="75">
        <v>0</v>
      </c>
      <c r="L113" s="75">
        <v>0</v>
      </c>
      <c r="M113" s="75">
        <v>0</v>
      </c>
      <c r="N113" s="75">
        <v>0</v>
      </c>
      <c r="O113" s="30"/>
      <c r="P113" s="26"/>
    </row>
    <row r="114" spans="1:16" s="25" customFormat="1" ht="12.75" customHeight="1">
      <c r="A114" s="69"/>
      <c r="B114" s="19"/>
      <c r="C114" s="19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30"/>
      <c r="P114" s="26"/>
    </row>
    <row r="115" spans="1:15" s="26" customFormat="1" ht="12.75" customHeight="1">
      <c r="A115" s="69"/>
      <c r="B115" s="20" t="s">
        <v>99</v>
      </c>
      <c r="C115" s="19"/>
      <c r="D115" s="22">
        <v>63578.99137001576</v>
      </c>
      <c r="E115" s="22">
        <v>12929.70742</v>
      </c>
      <c r="F115" s="22">
        <v>21412.147543151383</v>
      </c>
      <c r="G115" s="22">
        <v>1286.8460999999995</v>
      </c>
      <c r="H115" s="22">
        <v>14216.553520000001</v>
      </c>
      <c r="I115" s="22">
        <v>22.360457776473336</v>
      </c>
      <c r="J115" s="22"/>
      <c r="K115" s="22"/>
      <c r="L115" s="24"/>
      <c r="M115" s="24"/>
      <c r="N115" s="24"/>
      <c r="O115" s="28"/>
    </row>
    <row r="116" spans="1:15" s="26" customFormat="1" ht="12.75" customHeight="1">
      <c r="A116" s="69"/>
      <c r="B116" s="20"/>
      <c r="C116" s="20"/>
      <c r="D116" s="22"/>
      <c r="E116" s="22"/>
      <c r="F116" s="24"/>
      <c r="G116" s="22"/>
      <c r="H116" s="22"/>
      <c r="I116" s="22"/>
      <c r="J116" s="22"/>
      <c r="K116" s="22"/>
      <c r="L116" s="24"/>
      <c r="M116" s="22"/>
      <c r="N116" s="24"/>
      <c r="O116" s="28"/>
    </row>
    <row r="117" spans="1:15" s="26" customFormat="1" ht="12.75" customHeight="1">
      <c r="A117" s="69"/>
      <c r="B117" s="32" t="s">
        <v>100</v>
      </c>
      <c r="C117" s="32"/>
      <c r="D117" s="22">
        <v>6025.935347320689</v>
      </c>
      <c r="E117" s="22">
        <v>2556.73628</v>
      </c>
      <c r="F117" s="22">
        <v>2229.5960835903775</v>
      </c>
      <c r="G117" s="22">
        <v>1114.4700599999999</v>
      </c>
      <c r="H117" s="22">
        <v>3671.2063399999997</v>
      </c>
      <c r="I117" s="22">
        <v>60.92342729220166</v>
      </c>
      <c r="J117" s="22"/>
      <c r="K117" s="22"/>
      <c r="L117" s="22"/>
      <c r="M117" s="22"/>
      <c r="N117" s="24"/>
      <c r="O117" s="28"/>
    </row>
    <row r="118" spans="1:15" s="26" customFormat="1" ht="12.75" customHeight="1">
      <c r="A118" s="69">
        <v>28</v>
      </c>
      <c r="B118" s="19" t="s">
        <v>101</v>
      </c>
      <c r="C118" s="19" t="s">
        <v>34</v>
      </c>
      <c r="D118" s="24">
        <v>6025.935347320689</v>
      </c>
      <c r="E118" s="24">
        <v>2556.73628</v>
      </c>
      <c r="F118" s="24">
        <v>2229.5960835903775</v>
      </c>
      <c r="G118" s="36">
        <v>1114.4700599999999</v>
      </c>
      <c r="H118" s="24">
        <v>3671.2063399999997</v>
      </c>
      <c r="I118" s="24">
        <v>60.92342729220166</v>
      </c>
      <c r="J118" s="22"/>
      <c r="K118" s="24">
        <v>42.400000000000006</v>
      </c>
      <c r="L118" s="29">
        <v>37</v>
      </c>
      <c r="M118" s="24">
        <v>17.9</v>
      </c>
      <c r="N118" s="24">
        <v>60.300000000000004</v>
      </c>
      <c r="O118" s="28"/>
    </row>
    <row r="119" spans="1:15" s="26" customFormat="1" ht="12.75" customHeight="1">
      <c r="A119" s="69"/>
      <c r="B119" s="32" t="s">
        <v>102</v>
      </c>
      <c r="C119" s="32"/>
      <c r="D119" s="22">
        <v>2050.9393577365</v>
      </c>
      <c r="E119" s="22">
        <v>1929.0805800000003</v>
      </c>
      <c r="F119" s="22">
        <v>224.32240532518856</v>
      </c>
      <c r="G119" s="22">
        <v>112.62514000000013</v>
      </c>
      <c r="H119" s="22">
        <v>2041.7057200000004</v>
      </c>
      <c r="I119" s="22">
        <v>99.5497849460215</v>
      </c>
      <c r="J119" s="24"/>
      <c r="K119" s="22"/>
      <c r="L119" s="22"/>
      <c r="M119" s="24"/>
      <c r="N119" s="24"/>
      <c r="O119" s="30"/>
    </row>
    <row r="120" spans="1:15" s="26" customFormat="1" ht="12.75" customHeight="1">
      <c r="A120" s="69">
        <v>31</v>
      </c>
      <c r="B120" s="19" t="s">
        <v>103</v>
      </c>
      <c r="C120" s="19" t="s">
        <v>34</v>
      </c>
      <c r="D120" s="24">
        <v>2050.9393577365</v>
      </c>
      <c r="E120" s="24">
        <v>1929.0805800000003</v>
      </c>
      <c r="F120" s="24">
        <v>224.32240532518856</v>
      </c>
      <c r="G120" s="24">
        <v>112.62514000000013</v>
      </c>
      <c r="H120" s="24">
        <v>2041.7057200000004</v>
      </c>
      <c r="I120" s="24">
        <v>99.5497849460215</v>
      </c>
      <c r="J120" s="24"/>
      <c r="K120" s="24">
        <v>94.1</v>
      </c>
      <c r="L120" s="29">
        <v>12.5</v>
      </c>
      <c r="M120" s="24">
        <v>5.4</v>
      </c>
      <c r="N120" s="24">
        <v>99.5</v>
      </c>
      <c r="O120" s="30"/>
    </row>
    <row r="121" spans="1:15" s="26" customFormat="1" ht="12.75" customHeight="1">
      <c r="A121" s="69"/>
      <c r="B121" s="32" t="s">
        <v>54</v>
      </c>
      <c r="C121" s="32"/>
      <c r="D121" s="22">
        <v>2070.7335690265</v>
      </c>
      <c r="E121" s="22">
        <v>2035.39777</v>
      </c>
      <c r="F121" s="22">
        <v>0</v>
      </c>
      <c r="G121" s="22">
        <v>22.465679999999853</v>
      </c>
      <c r="H121" s="22">
        <v>2057.86345</v>
      </c>
      <c r="I121" s="22">
        <v>99.37847537611752</v>
      </c>
      <c r="J121" s="22"/>
      <c r="K121" s="22"/>
      <c r="L121" s="22"/>
      <c r="M121" s="22"/>
      <c r="N121" s="24"/>
      <c r="O121" s="30"/>
    </row>
    <row r="122" spans="1:15" s="26" customFormat="1" ht="12.75" customHeight="1">
      <c r="A122" s="69">
        <v>33</v>
      </c>
      <c r="B122" s="19" t="s">
        <v>104</v>
      </c>
      <c r="C122" s="19" t="s">
        <v>34</v>
      </c>
      <c r="D122" s="24">
        <v>2070.7335690265</v>
      </c>
      <c r="E122" s="24">
        <v>2035.39777</v>
      </c>
      <c r="F122" s="24">
        <v>0</v>
      </c>
      <c r="G122" s="24">
        <v>22.465679999999853</v>
      </c>
      <c r="H122" s="24">
        <v>2057.86345</v>
      </c>
      <c r="I122" s="24">
        <v>99.37847537611752</v>
      </c>
      <c r="J122" s="24"/>
      <c r="K122" s="24">
        <v>98.30000000000001</v>
      </c>
      <c r="L122" s="29">
        <v>0</v>
      </c>
      <c r="M122" s="24">
        <v>1.1</v>
      </c>
      <c r="N122" s="24">
        <v>99.4</v>
      </c>
      <c r="O122" s="30"/>
    </row>
    <row r="123" spans="1:15" s="26" customFormat="1" ht="12.75" customHeight="1">
      <c r="A123" s="69"/>
      <c r="B123" s="32" t="s">
        <v>69</v>
      </c>
      <c r="C123" s="32"/>
      <c r="D123" s="22">
        <v>9823.817747422001</v>
      </c>
      <c r="E123" s="22">
        <v>6408.49279</v>
      </c>
      <c r="F123" s="22">
        <v>3963.9033153243777</v>
      </c>
      <c r="G123" s="22">
        <v>37.28521999999972</v>
      </c>
      <c r="H123" s="22">
        <v>6445.77801</v>
      </c>
      <c r="I123" s="22">
        <v>65.61377842836633</v>
      </c>
      <c r="J123" s="22"/>
      <c r="K123" s="22"/>
      <c r="L123" s="22"/>
      <c r="M123" s="24"/>
      <c r="N123" s="24"/>
      <c r="O123" s="30"/>
    </row>
    <row r="124" spans="1:15" s="26" customFormat="1" ht="12.75" customHeight="1">
      <c r="A124" s="69">
        <v>34</v>
      </c>
      <c r="B124" s="19" t="s">
        <v>105</v>
      </c>
      <c r="C124" s="19" t="s">
        <v>36</v>
      </c>
      <c r="D124" s="24">
        <v>6446.9332042661235</v>
      </c>
      <c r="E124" s="24">
        <v>6408.49279</v>
      </c>
      <c r="F124" s="24">
        <v>1783.7137139786887</v>
      </c>
      <c r="G124" s="24">
        <v>37.28521999999972</v>
      </c>
      <c r="H124" s="24">
        <v>6445.77801</v>
      </c>
      <c r="I124" s="24">
        <v>99.98208149162521</v>
      </c>
      <c r="J124" s="24"/>
      <c r="K124" s="24">
        <v>99.39999999999999</v>
      </c>
      <c r="L124" s="29">
        <v>2.7</v>
      </c>
      <c r="M124" s="24">
        <v>0.6</v>
      </c>
      <c r="N124" s="24">
        <v>99.99999999999999</v>
      </c>
      <c r="O124" s="30"/>
    </row>
    <row r="125" spans="1:15" s="26" customFormat="1" ht="12.75" customHeight="1">
      <c r="A125" s="69">
        <v>36</v>
      </c>
      <c r="B125" s="19" t="s">
        <v>106</v>
      </c>
      <c r="C125" s="19" t="s">
        <v>52</v>
      </c>
      <c r="D125" s="24">
        <v>3376.884543155877</v>
      </c>
      <c r="E125" s="24">
        <v>0</v>
      </c>
      <c r="F125" s="24">
        <v>2180.189601345689</v>
      </c>
      <c r="G125" s="24">
        <v>0</v>
      </c>
      <c r="H125" s="24">
        <v>0</v>
      </c>
      <c r="I125" s="24">
        <v>0</v>
      </c>
      <c r="J125" s="24"/>
      <c r="K125" s="24">
        <v>0</v>
      </c>
      <c r="L125" s="29">
        <v>64.56</v>
      </c>
      <c r="M125" s="24">
        <v>0</v>
      </c>
      <c r="N125" s="24">
        <v>0</v>
      </c>
      <c r="O125" s="30"/>
    </row>
    <row r="126" spans="1:15" s="43" customFormat="1" ht="12.75" customHeight="1">
      <c r="A126" s="70"/>
      <c r="B126" s="32" t="s">
        <v>88</v>
      </c>
      <c r="C126" s="32"/>
      <c r="D126" s="22">
        <v>35485.40303047107</v>
      </c>
      <c r="E126" s="22">
        <v>0</v>
      </c>
      <c r="F126" s="22">
        <v>14626.121052835624</v>
      </c>
      <c r="G126" s="22">
        <v>0</v>
      </c>
      <c r="H126" s="22">
        <v>0</v>
      </c>
      <c r="I126" s="22">
        <v>0</v>
      </c>
      <c r="J126" s="22"/>
      <c r="K126" s="22"/>
      <c r="L126" s="22"/>
      <c r="M126" s="22"/>
      <c r="N126" s="22"/>
      <c r="O126" s="28"/>
    </row>
    <row r="127" spans="1:15" s="43" customFormat="1" ht="12.75" customHeight="1">
      <c r="A127" s="71">
        <v>38</v>
      </c>
      <c r="B127" s="19" t="s">
        <v>161</v>
      </c>
      <c r="C127" s="19" t="s">
        <v>129</v>
      </c>
      <c r="D127" s="24">
        <v>13178.573136037377</v>
      </c>
      <c r="E127" s="24">
        <v>0</v>
      </c>
      <c r="F127" s="24">
        <v>2129.315006380123</v>
      </c>
      <c r="G127" s="24">
        <v>0</v>
      </c>
      <c r="H127" s="24">
        <v>0</v>
      </c>
      <c r="I127" s="24">
        <v>0</v>
      </c>
      <c r="J127" s="24"/>
      <c r="K127" s="24">
        <v>0</v>
      </c>
      <c r="L127" s="29">
        <v>16.26</v>
      </c>
      <c r="M127" s="24">
        <v>0</v>
      </c>
      <c r="N127" s="24">
        <v>0</v>
      </c>
      <c r="O127" s="28"/>
    </row>
    <row r="128" spans="1:15" s="43" customFormat="1" ht="12.75" customHeight="1">
      <c r="A128" s="71">
        <v>39</v>
      </c>
      <c r="B128" s="19" t="s">
        <v>162</v>
      </c>
      <c r="C128" s="19" t="s">
        <v>129</v>
      </c>
      <c r="D128" s="24">
        <v>6945.658573974379</v>
      </c>
      <c r="E128" s="24">
        <v>0</v>
      </c>
      <c r="F128" s="24">
        <v>1129.5392782191232</v>
      </c>
      <c r="G128" s="24">
        <v>0</v>
      </c>
      <c r="H128" s="24">
        <v>0</v>
      </c>
      <c r="I128" s="24">
        <v>0</v>
      </c>
      <c r="J128" s="24"/>
      <c r="K128" s="24">
        <v>0</v>
      </c>
      <c r="L128" s="29">
        <v>16.26</v>
      </c>
      <c r="M128" s="24">
        <v>0</v>
      </c>
      <c r="N128" s="24">
        <v>0</v>
      </c>
      <c r="O128" s="28"/>
    </row>
    <row r="129" spans="1:15" s="26" customFormat="1" ht="12.75" customHeight="1">
      <c r="A129" s="69">
        <v>40</v>
      </c>
      <c r="B129" s="19" t="s">
        <v>107</v>
      </c>
      <c r="C129" s="19" t="s">
        <v>129</v>
      </c>
      <c r="D129" s="24">
        <v>7209.776373919</v>
      </c>
      <c r="E129" s="24">
        <v>0</v>
      </c>
      <c r="F129" s="24">
        <v>5335.23451434819</v>
      </c>
      <c r="G129" s="24">
        <v>0</v>
      </c>
      <c r="H129" s="24">
        <v>0</v>
      </c>
      <c r="I129" s="24">
        <v>0</v>
      </c>
      <c r="J129" s="24"/>
      <c r="K129" s="24">
        <v>0</v>
      </c>
      <c r="L129" s="29">
        <v>79.85</v>
      </c>
      <c r="M129" s="24">
        <v>0</v>
      </c>
      <c r="N129" s="24">
        <v>0</v>
      </c>
      <c r="O129" s="30"/>
    </row>
    <row r="130" spans="1:15" s="26" customFormat="1" ht="12.75" customHeight="1">
      <c r="A130" s="69">
        <v>41</v>
      </c>
      <c r="B130" s="19" t="s">
        <v>108</v>
      </c>
      <c r="C130" s="19" t="s">
        <v>129</v>
      </c>
      <c r="D130" s="24">
        <v>8151.394946540312</v>
      </c>
      <c r="E130" s="24">
        <v>0</v>
      </c>
      <c r="F130" s="24">
        <v>6032.032253888189</v>
      </c>
      <c r="G130" s="24">
        <v>0</v>
      </c>
      <c r="H130" s="24">
        <v>0</v>
      </c>
      <c r="I130" s="24">
        <v>0</v>
      </c>
      <c r="J130" s="24"/>
      <c r="K130" s="24">
        <v>0</v>
      </c>
      <c r="L130" s="29">
        <v>79.85</v>
      </c>
      <c r="M130" s="24">
        <v>0</v>
      </c>
      <c r="N130" s="24">
        <v>0</v>
      </c>
      <c r="O130" s="30"/>
    </row>
    <row r="131" spans="1:15" s="26" customFormat="1" ht="12.75" customHeight="1">
      <c r="A131" s="71"/>
      <c r="B131" s="20" t="s">
        <v>125</v>
      </c>
      <c r="C131" s="19"/>
      <c r="D131" s="22">
        <v>8122.162318039</v>
      </c>
      <c r="E131" s="22">
        <v>0</v>
      </c>
      <c r="F131" s="22">
        <v>368.2046860758115</v>
      </c>
      <c r="G131" s="22">
        <v>0</v>
      </c>
      <c r="H131" s="22">
        <v>0</v>
      </c>
      <c r="I131" s="22">
        <v>0</v>
      </c>
      <c r="J131" s="24"/>
      <c r="K131" s="24"/>
      <c r="L131" s="24"/>
      <c r="M131" s="24"/>
      <c r="N131" s="24"/>
      <c r="O131" s="30"/>
    </row>
    <row r="132" spans="1:15" s="26" customFormat="1" ht="12.75" customHeight="1">
      <c r="A132" s="71">
        <v>44</v>
      </c>
      <c r="B132" s="19" t="s">
        <v>163</v>
      </c>
      <c r="C132" s="19" t="s">
        <v>90</v>
      </c>
      <c r="D132" s="24">
        <v>8122.162318039</v>
      </c>
      <c r="E132" s="24">
        <v>0</v>
      </c>
      <c r="F132" s="24">
        <v>368.2046860758115</v>
      </c>
      <c r="G132" s="24">
        <v>0</v>
      </c>
      <c r="H132" s="24">
        <v>0</v>
      </c>
      <c r="I132" s="24">
        <v>0</v>
      </c>
      <c r="J132" s="24"/>
      <c r="K132" s="24">
        <v>0</v>
      </c>
      <c r="L132" s="24">
        <v>0</v>
      </c>
      <c r="M132" s="24">
        <v>0</v>
      </c>
      <c r="N132" s="24">
        <v>0</v>
      </c>
      <c r="O132" s="30"/>
    </row>
    <row r="133" spans="1:15" s="26" customFormat="1" ht="12.75" customHeight="1">
      <c r="A133" s="13"/>
      <c r="B133" s="13"/>
      <c r="C133" s="13"/>
      <c r="D133" s="17"/>
      <c r="E133" s="17"/>
      <c r="F133" s="17"/>
      <c r="G133" s="17"/>
      <c r="H133" s="17"/>
      <c r="I133" s="17"/>
      <c r="J133" s="17"/>
      <c r="K133" s="17"/>
      <c r="L133" s="79"/>
      <c r="M133" s="17"/>
      <c r="N133" s="17"/>
      <c r="O133" s="30"/>
    </row>
    <row r="134" spans="1:15" s="26" customFormat="1" ht="12.75" customHeight="1">
      <c r="A134" s="19" t="str">
        <f>'AVANCE F Y F DOLARES'!A134</f>
        <v>Nota: Las sumas de los parciales pueden no coincidir con los totales debido al redondeo.</v>
      </c>
      <c r="B134" s="19"/>
      <c r="C134" s="19"/>
      <c r="D134" s="24"/>
      <c r="E134" s="24"/>
      <c r="F134" s="24"/>
      <c r="G134" s="24"/>
      <c r="H134" s="24"/>
      <c r="I134" s="24"/>
      <c r="J134" s="24"/>
      <c r="K134" s="24"/>
      <c r="L134" s="29"/>
      <c r="M134" s="24"/>
      <c r="N134" s="24"/>
      <c r="O134" s="30"/>
    </row>
    <row r="135" spans="1:15" s="26" customFormat="1" ht="12.75" customHeight="1">
      <c r="A135" s="19" t="str">
        <f>'AVANCE F Y F DOLARES'!A135</f>
        <v>1_/ No se incluyen los proyectos ya terminados en años anteriores. Se consideran los proyectos que tienen previstos recursos para el presente</v>
      </c>
      <c r="B135" s="19"/>
      <c r="C135" s="19"/>
      <c r="D135" s="24"/>
      <c r="E135" s="24"/>
      <c r="F135" s="24"/>
      <c r="G135" s="24"/>
      <c r="H135" s="24"/>
      <c r="I135" s="24"/>
      <c r="J135" s="24"/>
      <c r="K135" s="24"/>
      <c r="L135" s="29"/>
      <c r="M135" s="24"/>
      <c r="N135" s="24"/>
      <c r="O135" s="30"/>
    </row>
    <row r="136" spans="1:15" s="26" customFormat="1" ht="12.75" customHeight="1">
      <c r="A136" s="19" t="str">
        <f>'AVANCE F Y F DOLARES'!A136</f>
        <v>ejercicio en el PEF 2012.</v>
      </c>
      <c r="B136" s="19"/>
      <c r="C136" s="19"/>
      <c r="D136" s="24"/>
      <c r="E136" s="24"/>
      <c r="F136" s="24"/>
      <c r="G136" s="24"/>
      <c r="H136" s="24"/>
      <c r="I136" s="24"/>
      <c r="J136" s="24"/>
      <c r="K136" s="24"/>
      <c r="L136" s="29"/>
      <c r="M136" s="24"/>
      <c r="N136" s="24"/>
      <c r="O136" s="30"/>
    </row>
    <row r="137" spans="1:15" s="26" customFormat="1" ht="12.75" customHeight="1">
      <c r="A137" s="19" t="str">
        <f>'AVANCE F Y F DOLARES'!A137</f>
        <v>2_/ El tipo de cambio utilizado para las columnas 2, 3 y 4 es de $12.8093 por dólar correspondiente al cierre de marzo de 2012.</v>
      </c>
      <c r="B137" s="19"/>
      <c r="C137" s="19"/>
      <c r="D137" s="24"/>
      <c r="E137" s="24"/>
      <c r="F137" s="24"/>
      <c r="G137" s="24"/>
      <c r="H137" s="24"/>
      <c r="I137" s="24"/>
      <c r="J137" s="24"/>
      <c r="K137" s="24"/>
      <c r="L137" s="29"/>
      <c r="M137" s="24"/>
      <c r="N137" s="24"/>
      <c r="O137" s="30"/>
    </row>
    <row r="138" spans="1:15" s="26" customFormat="1" ht="12.75" customHeight="1">
      <c r="A138" s="19" t="str">
        <f>'AVANCE F Y F DOLARES'!A138</f>
        <v>3_/ Los tipos de cambio promedio de fecha de liquidación utilizados para la columna 5 fueron 13.5047, 12.8014 y 12.7561 pesos por dólar</v>
      </c>
      <c r="B138" s="19"/>
      <c r="C138" s="19"/>
      <c r="D138" s="24"/>
      <c r="E138" s="24"/>
      <c r="F138" s="24"/>
      <c r="G138" s="24"/>
      <c r="H138" s="24"/>
      <c r="I138" s="24"/>
      <c r="J138" s="24"/>
      <c r="K138" s="24"/>
      <c r="L138" s="29"/>
      <c r="M138" s="24"/>
      <c r="N138" s="24"/>
      <c r="O138" s="30"/>
    </row>
    <row r="139" spans="1:15" s="26" customFormat="1" ht="12.75" customHeight="1">
      <c r="A139" s="19" t="str">
        <f>'AVANCE F Y F DOLARES'!A139</f>
        <v>para enero, febrero y marzo respectivamente publicados por Banxico.</v>
      </c>
      <c r="B139" s="19"/>
      <c r="C139" s="19"/>
      <c r="D139" s="24"/>
      <c r="E139" s="24"/>
      <c r="F139" s="24"/>
      <c r="G139" s="24"/>
      <c r="H139" s="24"/>
      <c r="I139" s="24"/>
      <c r="J139" s="24"/>
      <c r="K139" s="24"/>
      <c r="L139" s="29"/>
      <c r="M139" s="24"/>
      <c r="N139" s="24"/>
      <c r="O139" s="30"/>
    </row>
    <row r="140" spans="1:15" s="26" customFormat="1" ht="12.75" customHeight="1">
      <c r="A140" s="19" t="str">
        <f>'AVANCE F Y F DOLARES'!A140</f>
        <v>4_/ Aun faltan pagos por realizar, por lo que se considera en Cierre Financiero Parcial aunque la obra ya se entregó.</v>
      </c>
      <c r="B140" s="19"/>
      <c r="C140" s="19"/>
      <c r="D140" s="24"/>
      <c r="E140" s="24"/>
      <c r="F140" s="24"/>
      <c r="G140" s="24"/>
      <c r="H140" s="24"/>
      <c r="I140" s="24"/>
      <c r="J140" s="24"/>
      <c r="K140" s="24"/>
      <c r="L140" s="29"/>
      <c r="M140" s="24"/>
      <c r="N140" s="24"/>
      <c r="O140" s="30"/>
    </row>
    <row r="141" s="26" customFormat="1" ht="12.75" customHeight="1">
      <c r="A141" s="19"/>
    </row>
    <row r="142" s="26" customFormat="1" ht="12.75" customHeight="1">
      <c r="A142" s="19"/>
    </row>
    <row r="143" s="26" customFormat="1" ht="12.75" customHeight="1">
      <c r="A143" s="19"/>
    </row>
    <row r="144" spans="1:10" s="4" customFormat="1" ht="12.75" customHeight="1">
      <c r="A144" s="45"/>
      <c r="J144" s="26"/>
    </row>
    <row r="145" spans="1:10" s="4" customFormat="1" ht="12.75" customHeight="1">
      <c r="A145" s="45"/>
      <c r="J145" s="26"/>
    </row>
    <row r="146" spans="1:10" s="4" customFormat="1" ht="12.75" customHeight="1">
      <c r="A146" s="45"/>
      <c r="J146" s="26"/>
    </row>
  </sheetData>
  <sheetProtection/>
  <mergeCells count="14">
    <mergeCell ref="L6:N6"/>
    <mergeCell ref="F7:I7"/>
    <mergeCell ref="L7:N7"/>
    <mergeCell ref="A2:K2"/>
    <mergeCell ref="A3:K3"/>
    <mergeCell ref="A4:K4"/>
    <mergeCell ref="A5:K5"/>
    <mergeCell ref="A6:A8"/>
    <mergeCell ref="B6:B8"/>
    <mergeCell ref="C6:C8"/>
    <mergeCell ref="D6:D8"/>
    <mergeCell ref="E6:E8"/>
    <mergeCell ref="F6:I6"/>
    <mergeCell ref="K6:K8"/>
  </mergeCells>
  <printOptions horizontalCentered="1"/>
  <pageMargins left="0.3937007874015748" right="0.3937007874015748" top="0.3937007874015748" bottom="0.5905511811023623" header="0" footer="0"/>
  <pageSetup fitToHeight="2" horizontalDpi="600" verticalDpi="600" orientation="landscape" scale="60" r:id="rId1"/>
  <headerFooter alignWithMargins="0">
    <oddFooter>&amp;C&amp;8&amp;P de &amp;N</oddFooter>
  </headerFooter>
  <rowBreaks count="2" manualBreakCount="2">
    <brk id="64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pane xSplit="3" ySplit="6" topLeftCell="D9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421875" defaultRowHeight="15"/>
  <cols>
    <col min="1" max="2" width="12.00390625" style="0" customWidth="1"/>
    <col min="3" max="3" width="43.421875" style="0" customWidth="1"/>
    <col min="4" max="4" width="17.8515625" style="64" bestFit="1" customWidth="1"/>
    <col min="5" max="5" width="14.140625" style="0" bestFit="1" customWidth="1"/>
    <col min="6" max="6" width="12.8515625" style="0" customWidth="1"/>
    <col min="7" max="7" width="17.8515625" style="0" bestFit="1" customWidth="1"/>
    <col min="8" max="8" width="12.8515625" style="0" customWidth="1"/>
  </cols>
  <sheetData>
    <row r="1" spans="8:9" ht="15">
      <c r="H1">
        <v>12.2</v>
      </c>
      <c r="I1">
        <v>1000000</v>
      </c>
    </row>
    <row r="2" spans="4:7" ht="15">
      <c r="D2" s="64" t="s">
        <v>169</v>
      </c>
      <c r="G2" t="s">
        <v>170</v>
      </c>
    </row>
    <row r="3" spans="4:8" ht="15">
      <c r="D3" s="65" t="s">
        <v>171</v>
      </c>
      <c r="E3" s="52" t="s">
        <v>172</v>
      </c>
      <c r="F3" s="52" t="s">
        <v>173</v>
      </c>
      <c r="G3" t="s">
        <v>171</v>
      </c>
      <c r="H3" t="s">
        <v>173</v>
      </c>
    </row>
    <row r="4" spans="4:8" ht="15">
      <c r="D4" s="65"/>
      <c r="E4" s="52"/>
      <c r="F4" s="52"/>
      <c r="G4" s="64">
        <f>G5+G254</f>
        <v>51247435876</v>
      </c>
      <c r="H4" s="51" t="e">
        <f>H5+H254</f>
        <v>#REF!</v>
      </c>
    </row>
    <row r="5" spans="4:8" ht="15">
      <c r="D5" s="65"/>
      <c r="E5" s="52"/>
      <c r="F5" s="52"/>
      <c r="G5" s="64">
        <f>SUM(G7:G253)</f>
        <v>30853800000</v>
      </c>
      <c r="H5" s="51">
        <f>SUM(H7:H253)</f>
        <v>2529.0000000000014</v>
      </c>
    </row>
    <row r="6" spans="1:8" ht="15">
      <c r="A6" t="s">
        <v>174</v>
      </c>
      <c r="B6" t="s">
        <v>175</v>
      </c>
      <c r="C6" t="s">
        <v>176</v>
      </c>
      <c r="D6" s="64" t="s">
        <v>177</v>
      </c>
      <c r="E6" s="66" t="s">
        <v>178</v>
      </c>
      <c r="F6" s="67" t="s">
        <v>179</v>
      </c>
      <c r="G6" s="64" t="s">
        <v>180</v>
      </c>
      <c r="H6" s="51" t="s">
        <v>181</v>
      </c>
    </row>
    <row r="7" spans="1:8" ht="15">
      <c r="A7">
        <v>1</v>
      </c>
      <c r="B7" t="s">
        <v>182</v>
      </c>
      <c r="C7" t="s">
        <v>183</v>
      </c>
      <c r="D7" s="64">
        <v>1260699200</v>
      </c>
      <c r="E7" s="66">
        <f aca="true" t="shared" si="0" ref="E7:E70">D7/$H$1</f>
        <v>103336000</v>
      </c>
      <c r="F7" s="67">
        <f aca="true" t="shared" si="1" ref="F7:F70">E7/$I$1</f>
        <v>103.336</v>
      </c>
      <c r="G7" s="64"/>
      <c r="H7" s="51"/>
    </row>
    <row r="8" spans="1:8" ht="15">
      <c r="A8">
        <v>2</v>
      </c>
      <c r="B8" t="s">
        <v>184</v>
      </c>
      <c r="C8" t="s">
        <v>185</v>
      </c>
      <c r="D8" s="64">
        <v>3383864773</v>
      </c>
      <c r="E8" s="66">
        <f t="shared" si="0"/>
        <v>277365965</v>
      </c>
      <c r="F8" s="67">
        <f t="shared" si="1"/>
        <v>277.365965</v>
      </c>
      <c r="G8" s="64"/>
      <c r="H8" s="51"/>
    </row>
    <row r="9" spans="1:8" ht="15">
      <c r="A9">
        <v>3</v>
      </c>
      <c r="B9" t="s">
        <v>186</v>
      </c>
      <c r="C9" t="s">
        <v>187</v>
      </c>
      <c r="D9" s="64">
        <v>335095753</v>
      </c>
      <c r="E9" s="66">
        <f t="shared" si="0"/>
        <v>27466865</v>
      </c>
      <c r="F9" s="67">
        <f t="shared" si="1"/>
        <v>27.466865</v>
      </c>
      <c r="G9" s="64"/>
      <c r="H9" s="51"/>
    </row>
    <row r="10" spans="1:8" ht="15">
      <c r="A10">
        <v>4</v>
      </c>
      <c r="B10" t="s">
        <v>184</v>
      </c>
      <c r="C10" t="s">
        <v>188</v>
      </c>
      <c r="D10" s="64">
        <v>4039260192</v>
      </c>
      <c r="E10" s="66">
        <f t="shared" si="0"/>
        <v>331086900.9836066</v>
      </c>
      <c r="F10" s="67">
        <f t="shared" si="1"/>
        <v>331.0869009836066</v>
      </c>
      <c r="G10" s="64"/>
      <c r="H10" s="51"/>
    </row>
    <row r="11" spans="1:8" ht="15">
      <c r="A11">
        <v>5</v>
      </c>
      <c r="B11" t="s">
        <v>189</v>
      </c>
      <c r="C11" t="s">
        <v>190</v>
      </c>
      <c r="D11" s="64">
        <v>747514167</v>
      </c>
      <c r="E11" s="66">
        <f t="shared" si="0"/>
        <v>61271653.03278689</v>
      </c>
      <c r="F11" s="67">
        <f t="shared" si="1"/>
        <v>61.271653032786894</v>
      </c>
      <c r="G11" s="64"/>
      <c r="H11" s="51"/>
    </row>
    <row r="12" spans="1:8" ht="15">
      <c r="A12">
        <v>6</v>
      </c>
      <c r="B12" t="s">
        <v>184</v>
      </c>
      <c r="C12" t="s">
        <v>191</v>
      </c>
      <c r="D12" s="64">
        <v>3755810992</v>
      </c>
      <c r="E12" s="66">
        <f t="shared" si="0"/>
        <v>307853360</v>
      </c>
      <c r="F12" s="67">
        <f t="shared" si="1"/>
        <v>307.85336</v>
      </c>
      <c r="G12" s="64"/>
      <c r="H12" s="51"/>
    </row>
    <row r="13" spans="1:8" ht="15">
      <c r="A13">
        <v>7</v>
      </c>
      <c r="B13" t="s">
        <v>192</v>
      </c>
      <c r="C13" t="s">
        <v>193</v>
      </c>
      <c r="D13" s="64">
        <v>8554882231</v>
      </c>
      <c r="E13" s="66">
        <f t="shared" si="0"/>
        <v>701219855</v>
      </c>
      <c r="F13" s="67">
        <f t="shared" si="1"/>
        <v>701.219855</v>
      </c>
      <c r="G13" s="64"/>
      <c r="H13" s="51"/>
    </row>
    <row r="14" spans="1:8" ht="15">
      <c r="A14">
        <v>9</v>
      </c>
      <c r="B14" t="s">
        <v>194</v>
      </c>
      <c r="C14" t="s">
        <v>195</v>
      </c>
      <c r="D14" s="64">
        <v>1220230861</v>
      </c>
      <c r="E14" s="66">
        <f t="shared" si="0"/>
        <v>100018923.03278689</v>
      </c>
      <c r="F14" s="67">
        <f t="shared" si="1"/>
        <v>100.01892303278689</v>
      </c>
      <c r="G14" s="64"/>
      <c r="H14" s="51"/>
    </row>
    <row r="15" spans="1:8" ht="15">
      <c r="A15">
        <v>10</v>
      </c>
      <c r="B15" t="s">
        <v>194</v>
      </c>
      <c r="C15" t="s">
        <v>196</v>
      </c>
      <c r="D15" s="64">
        <v>1618548038</v>
      </c>
      <c r="E15" s="66">
        <f t="shared" si="0"/>
        <v>132667871.96721312</v>
      </c>
      <c r="F15" s="67">
        <f t="shared" si="1"/>
        <v>132.66787196721313</v>
      </c>
      <c r="G15" s="64"/>
      <c r="H15" s="51"/>
    </row>
    <row r="16" spans="1:8" ht="15">
      <c r="A16">
        <v>11</v>
      </c>
      <c r="B16" t="s">
        <v>194</v>
      </c>
      <c r="C16" t="s">
        <v>197</v>
      </c>
      <c r="D16" s="64">
        <v>1298196449</v>
      </c>
      <c r="E16" s="66">
        <f t="shared" si="0"/>
        <v>106409545</v>
      </c>
      <c r="F16" s="67">
        <f t="shared" si="1"/>
        <v>106.409545</v>
      </c>
      <c r="G16" s="64"/>
      <c r="H16" s="51"/>
    </row>
    <row r="17" spans="1:8" ht="15">
      <c r="A17">
        <v>12</v>
      </c>
      <c r="B17" t="s">
        <v>198</v>
      </c>
      <c r="C17" t="s">
        <v>199</v>
      </c>
      <c r="D17" s="64">
        <v>2137172308</v>
      </c>
      <c r="E17" s="66">
        <f t="shared" si="0"/>
        <v>175178058.0327869</v>
      </c>
      <c r="F17" s="67">
        <f t="shared" si="1"/>
        <v>175.1780580327869</v>
      </c>
      <c r="G17" s="64"/>
      <c r="H17" s="51"/>
    </row>
    <row r="18" spans="1:8" ht="15">
      <c r="A18">
        <v>13</v>
      </c>
      <c r="B18" t="s">
        <v>198</v>
      </c>
      <c r="C18" t="s">
        <v>200</v>
      </c>
      <c r="D18" s="64">
        <v>618014290</v>
      </c>
      <c r="E18" s="66">
        <f t="shared" si="0"/>
        <v>50656909.016393445</v>
      </c>
      <c r="F18" s="67">
        <f t="shared" si="1"/>
        <v>50.65690901639344</v>
      </c>
      <c r="G18" s="64"/>
      <c r="H18" s="51"/>
    </row>
    <row r="19" spans="1:8" ht="15">
      <c r="A19">
        <v>14</v>
      </c>
      <c r="B19" t="s">
        <v>198</v>
      </c>
      <c r="C19" t="s">
        <v>201</v>
      </c>
      <c r="D19" s="64">
        <v>411872915</v>
      </c>
      <c r="E19" s="66">
        <f t="shared" si="0"/>
        <v>33760075</v>
      </c>
      <c r="F19" s="67">
        <f t="shared" si="1"/>
        <v>33.760075</v>
      </c>
      <c r="G19" s="64"/>
      <c r="H19" s="51"/>
    </row>
    <row r="20" spans="1:8" ht="15">
      <c r="A20">
        <v>15</v>
      </c>
      <c r="B20" t="s">
        <v>198</v>
      </c>
      <c r="C20" t="s">
        <v>202</v>
      </c>
      <c r="D20" s="64">
        <v>766752261</v>
      </c>
      <c r="E20" s="66">
        <f t="shared" si="0"/>
        <v>62848545.98360656</v>
      </c>
      <c r="F20" s="67">
        <f t="shared" si="1"/>
        <v>62.84854598360656</v>
      </c>
      <c r="G20" s="64"/>
      <c r="H20" s="51"/>
    </row>
    <row r="21" spans="1:8" ht="15">
      <c r="A21">
        <v>16</v>
      </c>
      <c r="B21" t="s">
        <v>198</v>
      </c>
      <c r="C21" t="s">
        <v>203</v>
      </c>
      <c r="D21" s="64">
        <v>884633651</v>
      </c>
      <c r="E21" s="66">
        <f t="shared" si="0"/>
        <v>72510955</v>
      </c>
      <c r="F21" s="67">
        <f t="shared" si="1"/>
        <v>72.510955</v>
      </c>
      <c r="G21" s="64"/>
      <c r="H21" s="51"/>
    </row>
    <row r="22" spans="1:8" ht="15">
      <c r="A22">
        <v>17</v>
      </c>
      <c r="B22" t="s">
        <v>194</v>
      </c>
      <c r="C22" t="s">
        <v>204</v>
      </c>
      <c r="D22" s="64">
        <v>543435787</v>
      </c>
      <c r="E22" s="66">
        <f t="shared" si="0"/>
        <v>44543916.96721312</v>
      </c>
      <c r="F22" s="67">
        <f t="shared" si="1"/>
        <v>44.543916967213114</v>
      </c>
      <c r="G22" s="64"/>
      <c r="H22" s="51"/>
    </row>
    <row r="23" spans="1:8" ht="15">
      <c r="A23">
        <v>18</v>
      </c>
      <c r="B23" t="s">
        <v>194</v>
      </c>
      <c r="C23" t="s">
        <v>205</v>
      </c>
      <c r="D23" s="64">
        <v>502111215</v>
      </c>
      <c r="E23" s="66">
        <f t="shared" si="0"/>
        <v>41156656.96721312</v>
      </c>
      <c r="F23" s="67">
        <f t="shared" si="1"/>
        <v>41.15665696721312</v>
      </c>
      <c r="G23" s="64"/>
      <c r="H23" s="51"/>
    </row>
    <row r="24" spans="1:8" ht="15">
      <c r="A24">
        <v>19</v>
      </c>
      <c r="B24" t="s">
        <v>194</v>
      </c>
      <c r="C24" t="s">
        <v>206</v>
      </c>
      <c r="D24" s="64">
        <v>337690144</v>
      </c>
      <c r="E24" s="66">
        <f t="shared" si="0"/>
        <v>27679520</v>
      </c>
      <c r="F24" s="67">
        <f t="shared" si="1"/>
        <v>27.67952</v>
      </c>
      <c r="G24" s="64"/>
      <c r="H24" s="51"/>
    </row>
    <row r="25" spans="1:8" ht="15">
      <c r="A25">
        <v>20</v>
      </c>
      <c r="B25" t="s">
        <v>194</v>
      </c>
      <c r="C25" t="s">
        <v>207</v>
      </c>
      <c r="D25" s="64">
        <v>344289002</v>
      </c>
      <c r="E25" s="66">
        <f t="shared" si="0"/>
        <v>28220410</v>
      </c>
      <c r="F25" s="67">
        <f t="shared" si="1"/>
        <v>28.22041</v>
      </c>
      <c r="G25" s="64"/>
      <c r="H25" s="51"/>
    </row>
    <row r="26" spans="1:8" ht="15">
      <c r="A26">
        <v>21</v>
      </c>
      <c r="B26" t="s">
        <v>198</v>
      </c>
      <c r="C26" t="s">
        <v>208</v>
      </c>
      <c r="D26" s="64">
        <v>445039396</v>
      </c>
      <c r="E26" s="66">
        <f t="shared" si="0"/>
        <v>36478639.016393445</v>
      </c>
      <c r="F26" s="67">
        <f t="shared" si="1"/>
        <v>36.478639016393444</v>
      </c>
      <c r="G26" s="64"/>
      <c r="H26" s="51"/>
    </row>
    <row r="27" spans="1:8" ht="15">
      <c r="A27">
        <v>22</v>
      </c>
      <c r="B27" t="s">
        <v>198</v>
      </c>
      <c r="C27" t="s">
        <v>209</v>
      </c>
      <c r="D27" s="64">
        <v>548865800</v>
      </c>
      <c r="E27" s="66">
        <f t="shared" si="0"/>
        <v>44989000</v>
      </c>
      <c r="F27" s="67">
        <f t="shared" si="1"/>
        <v>44.989</v>
      </c>
      <c r="G27" s="64"/>
      <c r="H27" s="51"/>
    </row>
    <row r="28" spans="1:8" ht="15">
      <c r="A28">
        <v>23</v>
      </c>
      <c r="B28" t="s">
        <v>198</v>
      </c>
      <c r="C28" t="s">
        <v>210</v>
      </c>
      <c r="D28" s="64">
        <v>296939094</v>
      </c>
      <c r="E28" s="66">
        <f t="shared" si="0"/>
        <v>24339270</v>
      </c>
      <c r="F28" s="67">
        <f t="shared" si="1"/>
        <v>24.33927</v>
      </c>
      <c r="G28" s="64"/>
      <c r="H28" s="51"/>
    </row>
    <row r="29" spans="1:8" ht="15">
      <c r="A29">
        <v>24</v>
      </c>
      <c r="B29" t="s">
        <v>198</v>
      </c>
      <c r="C29" t="s">
        <v>211</v>
      </c>
      <c r="D29" s="64">
        <v>538392966</v>
      </c>
      <c r="E29" s="66">
        <f t="shared" si="0"/>
        <v>44130570.98360656</v>
      </c>
      <c r="F29" s="67">
        <f t="shared" si="1"/>
        <v>44.13057098360656</v>
      </c>
      <c r="G29" s="64"/>
      <c r="H29" s="51"/>
    </row>
    <row r="30" spans="1:8" ht="15">
      <c r="A30">
        <v>25</v>
      </c>
      <c r="B30" t="s">
        <v>182</v>
      </c>
      <c r="C30" t="s">
        <v>212</v>
      </c>
      <c r="D30" s="64">
        <v>1603339335</v>
      </c>
      <c r="E30" s="66">
        <f t="shared" si="0"/>
        <v>131421256.96721312</v>
      </c>
      <c r="F30" s="67">
        <f t="shared" si="1"/>
        <v>131.4212569672131</v>
      </c>
      <c r="G30" s="64"/>
      <c r="H30" s="51"/>
    </row>
    <row r="31" spans="1:8" ht="15">
      <c r="A31">
        <v>26</v>
      </c>
      <c r="B31" t="s">
        <v>213</v>
      </c>
      <c r="C31" t="s">
        <v>214</v>
      </c>
      <c r="D31" s="64">
        <v>1400752699</v>
      </c>
      <c r="E31" s="66">
        <f t="shared" si="0"/>
        <v>114815795</v>
      </c>
      <c r="F31" s="67">
        <f t="shared" si="1"/>
        <v>114.815795</v>
      </c>
      <c r="G31" s="64"/>
      <c r="H31" s="51"/>
    </row>
    <row r="32" spans="1:8" ht="15">
      <c r="A32">
        <v>27</v>
      </c>
      <c r="B32" t="s">
        <v>194</v>
      </c>
      <c r="C32" t="s">
        <v>215</v>
      </c>
      <c r="D32" s="64">
        <v>1487627301</v>
      </c>
      <c r="E32" s="66">
        <f t="shared" si="0"/>
        <v>121936664.01639345</v>
      </c>
      <c r="F32" s="67">
        <f t="shared" si="1"/>
        <v>121.93666401639345</v>
      </c>
      <c r="G32" s="64"/>
      <c r="H32" s="51"/>
    </row>
    <row r="33" spans="1:8" ht="15">
      <c r="A33">
        <v>28</v>
      </c>
      <c r="B33" t="s">
        <v>194</v>
      </c>
      <c r="C33" t="s">
        <v>216</v>
      </c>
      <c r="D33" s="64">
        <v>4071896412</v>
      </c>
      <c r="E33" s="66">
        <f t="shared" si="0"/>
        <v>333762000.9836066</v>
      </c>
      <c r="F33" s="67">
        <f t="shared" si="1"/>
        <v>333.7620009836066</v>
      </c>
      <c r="G33" s="64"/>
      <c r="H33" s="51"/>
    </row>
    <row r="34" spans="1:8" ht="15">
      <c r="A34">
        <v>29</v>
      </c>
      <c r="B34" t="s">
        <v>194</v>
      </c>
      <c r="C34" t="s">
        <v>217</v>
      </c>
      <c r="D34" s="64">
        <v>544439896</v>
      </c>
      <c r="E34" s="66">
        <f t="shared" si="0"/>
        <v>44626220.98360656</v>
      </c>
      <c r="F34" s="67">
        <f t="shared" si="1"/>
        <v>44.626220983606565</v>
      </c>
      <c r="G34" s="64"/>
      <c r="H34" s="51"/>
    </row>
    <row r="35" spans="1:8" ht="15">
      <c r="A35">
        <v>30</v>
      </c>
      <c r="B35" t="s">
        <v>194</v>
      </c>
      <c r="C35" t="s">
        <v>218</v>
      </c>
      <c r="D35" s="64">
        <v>1606627650</v>
      </c>
      <c r="E35" s="66">
        <f t="shared" si="0"/>
        <v>131690790.98360656</v>
      </c>
      <c r="F35" s="67">
        <f t="shared" si="1"/>
        <v>131.69079098360658</v>
      </c>
      <c r="G35" s="64"/>
      <c r="H35" s="51"/>
    </row>
    <row r="36" spans="1:8" ht="15">
      <c r="A36">
        <v>31</v>
      </c>
      <c r="B36" t="s">
        <v>194</v>
      </c>
      <c r="C36" t="s">
        <v>219</v>
      </c>
      <c r="D36" s="64">
        <v>3361482726</v>
      </c>
      <c r="E36" s="66">
        <f t="shared" si="0"/>
        <v>275531370.9836066</v>
      </c>
      <c r="F36" s="67">
        <f t="shared" si="1"/>
        <v>275.53137098360656</v>
      </c>
      <c r="G36" s="64"/>
      <c r="H36" s="51"/>
    </row>
    <row r="37" spans="1:8" ht="15">
      <c r="A37">
        <v>32</v>
      </c>
      <c r="B37" t="s">
        <v>198</v>
      </c>
      <c r="C37" t="s">
        <v>220</v>
      </c>
      <c r="D37" s="64">
        <v>784459329</v>
      </c>
      <c r="E37" s="66">
        <f t="shared" si="0"/>
        <v>64299945.00000001</v>
      </c>
      <c r="F37" s="67">
        <f t="shared" si="1"/>
        <v>64.29994500000001</v>
      </c>
      <c r="G37" s="64"/>
      <c r="H37" s="51"/>
    </row>
    <row r="38" spans="1:8" ht="15">
      <c r="A38">
        <v>33</v>
      </c>
      <c r="B38" t="s">
        <v>198</v>
      </c>
      <c r="C38" t="s">
        <v>221</v>
      </c>
      <c r="D38" s="64">
        <v>946638955</v>
      </c>
      <c r="E38" s="66">
        <f t="shared" si="0"/>
        <v>77593356.96721312</v>
      </c>
      <c r="F38" s="67">
        <f t="shared" si="1"/>
        <v>77.59335696721313</v>
      </c>
      <c r="G38" s="64"/>
      <c r="H38" s="51"/>
    </row>
    <row r="39" spans="1:8" ht="15">
      <c r="A39">
        <v>34</v>
      </c>
      <c r="B39" t="s">
        <v>198</v>
      </c>
      <c r="C39" t="s">
        <v>222</v>
      </c>
      <c r="D39" s="64">
        <v>884437926</v>
      </c>
      <c r="E39" s="66">
        <f t="shared" si="0"/>
        <v>72494911.96721312</v>
      </c>
      <c r="F39" s="67">
        <f t="shared" si="1"/>
        <v>72.49491196721313</v>
      </c>
      <c r="G39" s="64"/>
      <c r="H39" s="51"/>
    </row>
    <row r="40" spans="1:8" ht="15">
      <c r="A40">
        <v>35</v>
      </c>
      <c r="B40" t="s">
        <v>198</v>
      </c>
      <c r="C40" t="s">
        <v>223</v>
      </c>
      <c r="D40" s="64">
        <v>494069061</v>
      </c>
      <c r="E40" s="66">
        <f t="shared" si="0"/>
        <v>40497464.016393445</v>
      </c>
      <c r="F40" s="67">
        <f t="shared" si="1"/>
        <v>40.497464016393444</v>
      </c>
      <c r="G40" s="64"/>
      <c r="H40" s="51"/>
    </row>
    <row r="41" spans="1:8" ht="15">
      <c r="A41">
        <v>36</v>
      </c>
      <c r="B41" t="s">
        <v>198</v>
      </c>
      <c r="C41" t="s">
        <v>224</v>
      </c>
      <c r="D41" s="64">
        <v>104777516</v>
      </c>
      <c r="E41" s="66">
        <f t="shared" si="0"/>
        <v>8588320.983606558</v>
      </c>
      <c r="F41" s="67">
        <f t="shared" si="1"/>
        <v>8.588320983606557</v>
      </c>
      <c r="G41" s="64"/>
      <c r="H41" s="51"/>
    </row>
    <row r="42" spans="1:8" ht="15">
      <c r="A42">
        <v>37</v>
      </c>
      <c r="B42" t="s">
        <v>198</v>
      </c>
      <c r="C42" t="s">
        <v>225</v>
      </c>
      <c r="D42" s="64">
        <v>2112732035</v>
      </c>
      <c r="E42" s="66">
        <f t="shared" si="0"/>
        <v>173174756.96721312</v>
      </c>
      <c r="F42" s="67">
        <f t="shared" si="1"/>
        <v>173.1747569672131</v>
      </c>
      <c r="G42" s="64"/>
      <c r="H42" s="51"/>
    </row>
    <row r="43" spans="1:8" ht="15">
      <c r="A43">
        <v>38</v>
      </c>
      <c r="B43" t="s">
        <v>184</v>
      </c>
      <c r="C43" t="s">
        <v>226</v>
      </c>
      <c r="D43" s="64">
        <v>1388585212</v>
      </c>
      <c r="E43" s="66">
        <f t="shared" si="0"/>
        <v>113818460</v>
      </c>
      <c r="F43" s="67">
        <f t="shared" si="1"/>
        <v>113.81846</v>
      </c>
      <c r="G43" s="64"/>
      <c r="H43" s="51"/>
    </row>
    <row r="44" spans="1:8" ht="15">
      <c r="A44">
        <v>39</v>
      </c>
      <c r="B44" t="s">
        <v>194</v>
      </c>
      <c r="C44" t="s">
        <v>227</v>
      </c>
      <c r="D44" s="64">
        <v>801204866</v>
      </c>
      <c r="E44" s="66">
        <f t="shared" si="0"/>
        <v>65672530.00000001</v>
      </c>
      <c r="F44" s="67">
        <f t="shared" si="1"/>
        <v>65.67253000000001</v>
      </c>
      <c r="G44" s="64"/>
      <c r="H44" s="51"/>
    </row>
    <row r="45" spans="1:8" ht="15">
      <c r="A45">
        <v>40</v>
      </c>
      <c r="B45" t="s">
        <v>194</v>
      </c>
      <c r="C45" t="s">
        <v>228</v>
      </c>
      <c r="D45" s="64">
        <v>180591842</v>
      </c>
      <c r="E45" s="66">
        <f t="shared" si="0"/>
        <v>14802610</v>
      </c>
      <c r="F45" s="67">
        <f t="shared" si="1"/>
        <v>14.80261</v>
      </c>
      <c r="G45" s="64"/>
      <c r="H45" s="51"/>
    </row>
    <row r="46" spans="1:8" ht="15">
      <c r="A46">
        <v>41</v>
      </c>
      <c r="B46" t="s">
        <v>194</v>
      </c>
      <c r="C46" t="s">
        <v>229</v>
      </c>
      <c r="D46" s="64">
        <v>3017114046</v>
      </c>
      <c r="E46" s="66">
        <f t="shared" si="0"/>
        <v>247304430</v>
      </c>
      <c r="F46" s="67">
        <f t="shared" si="1"/>
        <v>247.30443</v>
      </c>
      <c r="G46" s="64"/>
      <c r="H46" s="51"/>
    </row>
    <row r="47" spans="1:8" ht="15">
      <c r="A47">
        <v>42</v>
      </c>
      <c r="B47" t="s">
        <v>194</v>
      </c>
      <c r="C47" t="s">
        <v>230</v>
      </c>
      <c r="D47" s="64">
        <v>1310250134</v>
      </c>
      <c r="E47" s="66">
        <f t="shared" si="0"/>
        <v>107397551.96721312</v>
      </c>
      <c r="F47" s="67">
        <f t="shared" si="1"/>
        <v>107.39755196721312</v>
      </c>
      <c r="G47" s="64"/>
      <c r="H47" s="51"/>
    </row>
    <row r="48" spans="1:8" ht="15">
      <c r="A48">
        <v>43</v>
      </c>
      <c r="B48" t="s">
        <v>194</v>
      </c>
      <c r="C48" t="s">
        <v>231</v>
      </c>
      <c r="D48" s="64">
        <v>533747072</v>
      </c>
      <c r="E48" s="66">
        <f t="shared" si="0"/>
        <v>43749760</v>
      </c>
      <c r="F48" s="67">
        <f t="shared" si="1"/>
        <v>43.74976</v>
      </c>
      <c r="G48" s="64"/>
      <c r="H48" s="51"/>
    </row>
    <row r="49" spans="1:8" ht="15">
      <c r="A49">
        <v>44</v>
      </c>
      <c r="B49" t="s">
        <v>198</v>
      </c>
      <c r="C49" t="s">
        <v>232</v>
      </c>
      <c r="D49" s="64">
        <v>268363400</v>
      </c>
      <c r="E49" s="66">
        <f t="shared" si="0"/>
        <v>21997000</v>
      </c>
      <c r="F49" s="67">
        <f t="shared" si="1"/>
        <v>21.997</v>
      </c>
      <c r="G49" s="64"/>
      <c r="H49" s="51"/>
    </row>
    <row r="50" spans="1:8" ht="15">
      <c r="A50">
        <v>45</v>
      </c>
      <c r="B50" t="s">
        <v>198</v>
      </c>
      <c r="C50" t="s">
        <v>233</v>
      </c>
      <c r="D50" s="64">
        <v>698981432</v>
      </c>
      <c r="E50" s="66">
        <f t="shared" si="0"/>
        <v>57293560</v>
      </c>
      <c r="F50" s="67">
        <f t="shared" si="1"/>
        <v>57.29356</v>
      </c>
      <c r="G50" s="64"/>
      <c r="H50" s="51"/>
    </row>
    <row r="51" spans="1:8" ht="15">
      <c r="A51">
        <v>46</v>
      </c>
      <c r="B51" t="s">
        <v>198</v>
      </c>
      <c r="C51" t="s">
        <v>234</v>
      </c>
      <c r="D51" s="64">
        <v>261099886</v>
      </c>
      <c r="E51" s="66">
        <f t="shared" si="0"/>
        <v>21401630</v>
      </c>
      <c r="F51" s="67">
        <f t="shared" si="1"/>
        <v>21.40163</v>
      </c>
      <c r="G51" s="64"/>
      <c r="H51" s="51"/>
    </row>
    <row r="52" spans="1:8" ht="15">
      <c r="A52">
        <v>47</v>
      </c>
      <c r="B52" t="s">
        <v>198</v>
      </c>
      <c r="C52" t="s">
        <v>235</v>
      </c>
      <c r="D52" s="64">
        <v>546549288</v>
      </c>
      <c r="E52" s="66">
        <f t="shared" si="0"/>
        <v>44799121.96721312</v>
      </c>
      <c r="F52" s="67">
        <f t="shared" si="1"/>
        <v>44.79912196721312</v>
      </c>
      <c r="G52" s="64"/>
      <c r="H52" s="51"/>
    </row>
    <row r="53" spans="1:8" ht="15">
      <c r="A53">
        <v>48</v>
      </c>
      <c r="B53" t="s">
        <v>186</v>
      </c>
      <c r="C53" t="s">
        <v>236</v>
      </c>
      <c r="D53" s="64">
        <v>683222790</v>
      </c>
      <c r="E53" s="66">
        <f t="shared" si="0"/>
        <v>56001868.03278689</v>
      </c>
      <c r="F53" s="67">
        <f t="shared" si="1"/>
        <v>56.00186803278689</v>
      </c>
      <c r="G53" s="64"/>
      <c r="H53" s="51"/>
    </row>
    <row r="54" spans="1:8" ht="15">
      <c r="A54">
        <v>49</v>
      </c>
      <c r="B54" t="s">
        <v>194</v>
      </c>
      <c r="C54" t="s">
        <v>237</v>
      </c>
      <c r="D54" s="64">
        <v>1547642956</v>
      </c>
      <c r="E54" s="66">
        <f t="shared" si="0"/>
        <v>126855980</v>
      </c>
      <c r="F54" s="67">
        <f t="shared" si="1"/>
        <v>126.85598</v>
      </c>
      <c r="G54" s="64"/>
      <c r="H54" s="51"/>
    </row>
    <row r="55" spans="1:8" ht="15">
      <c r="A55">
        <v>50</v>
      </c>
      <c r="B55" t="s">
        <v>194</v>
      </c>
      <c r="C55" t="s">
        <v>238</v>
      </c>
      <c r="D55" s="64">
        <v>1860161657</v>
      </c>
      <c r="E55" s="66">
        <f t="shared" si="0"/>
        <v>152472266.96721312</v>
      </c>
      <c r="F55" s="67">
        <f t="shared" si="1"/>
        <v>152.47226696721313</v>
      </c>
      <c r="G55" s="64"/>
      <c r="H55" s="51"/>
    </row>
    <row r="56" spans="1:8" ht="15">
      <c r="A56">
        <v>51</v>
      </c>
      <c r="B56" t="s">
        <v>194</v>
      </c>
      <c r="C56" t="s">
        <v>239</v>
      </c>
      <c r="D56" s="64">
        <v>349216863</v>
      </c>
      <c r="E56" s="66">
        <f t="shared" si="0"/>
        <v>28624333.032786887</v>
      </c>
      <c r="F56" s="67">
        <f t="shared" si="1"/>
        <v>28.624333032786886</v>
      </c>
      <c r="G56" s="64"/>
      <c r="H56" s="51"/>
    </row>
    <row r="57" spans="1:8" ht="15">
      <c r="A57">
        <v>52</v>
      </c>
      <c r="B57" t="s">
        <v>194</v>
      </c>
      <c r="C57" t="s">
        <v>240</v>
      </c>
      <c r="D57" s="64">
        <v>335696749</v>
      </c>
      <c r="E57" s="66">
        <f t="shared" si="0"/>
        <v>27516126.967213117</v>
      </c>
      <c r="F57" s="67">
        <f t="shared" si="1"/>
        <v>27.51612696721312</v>
      </c>
      <c r="G57" s="64"/>
      <c r="H57" s="51"/>
    </row>
    <row r="58" spans="1:8" ht="15">
      <c r="A58">
        <v>53</v>
      </c>
      <c r="B58" t="s">
        <v>194</v>
      </c>
      <c r="C58" t="s">
        <v>241</v>
      </c>
      <c r="D58" s="64">
        <v>203366107</v>
      </c>
      <c r="E58" s="66">
        <f t="shared" si="0"/>
        <v>16669353.032786887</v>
      </c>
      <c r="F58" s="67">
        <f t="shared" si="1"/>
        <v>16.669353032786887</v>
      </c>
      <c r="G58" s="64"/>
      <c r="H58" s="51"/>
    </row>
    <row r="59" spans="1:8" ht="15">
      <c r="A59">
        <v>54</v>
      </c>
      <c r="B59" t="s">
        <v>194</v>
      </c>
      <c r="C59" t="s">
        <v>242</v>
      </c>
      <c r="D59" s="64">
        <v>317415611</v>
      </c>
      <c r="E59" s="66">
        <f t="shared" si="0"/>
        <v>26017673.032786887</v>
      </c>
      <c r="F59" s="67">
        <f t="shared" si="1"/>
        <v>26.017673032786888</v>
      </c>
      <c r="G59" s="64"/>
      <c r="H59" s="51"/>
    </row>
    <row r="60" spans="1:8" ht="15">
      <c r="A60">
        <v>55</v>
      </c>
      <c r="B60" t="s">
        <v>194</v>
      </c>
      <c r="C60" t="s">
        <v>243</v>
      </c>
      <c r="D60" s="64">
        <v>258381653</v>
      </c>
      <c r="E60" s="66">
        <f t="shared" si="0"/>
        <v>21178824.016393445</v>
      </c>
      <c r="F60" s="67">
        <f t="shared" si="1"/>
        <v>21.178824016393445</v>
      </c>
      <c r="G60" s="64"/>
      <c r="H60" s="51"/>
    </row>
    <row r="61" spans="1:8" ht="15">
      <c r="A61">
        <v>57</v>
      </c>
      <c r="B61" t="s">
        <v>194</v>
      </c>
      <c r="C61" t="s">
        <v>244</v>
      </c>
      <c r="D61" s="64">
        <v>167855005</v>
      </c>
      <c r="E61" s="66">
        <f t="shared" si="0"/>
        <v>13758606.967213115</v>
      </c>
      <c r="F61" s="67">
        <f t="shared" si="1"/>
        <v>13.758606967213115</v>
      </c>
      <c r="G61" s="64"/>
      <c r="H61" s="51"/>
    </row>
    <row r="62" spans="1:8" ht="15">
      <c r="A62">
        <v>58</v>
      </c>
      <c r="B62" t="s">
        <v>198</v>
      </c>
      <c r="C62" t="s">
        <v>245</v>
      </c>
      <c r="D62" s="64">
        <v>951360514</v>
      </c>
      <c r="E62" s="66">
        <f t="shared" si="0"/>
        <v>77980370</v>
      </c>
      <c r="F62" s="67">
        <f t="shared" si="1"/>
        <v>77.98037</v>
      </c>
      <c r="G62" s="64"/>
      <c r="H62" s="51"/>
    </row>
    <row r="63" spans="1:8" ht="15">
      <c r="A63">
        <v>59</v>
      </c>
      <c r="B63" t="s">
        <v>198</v>
      </c>
      <c r="C63" t="s">
        <v>246</v>
      </c>
      <c r="D63" s="64">
        <v>369570001</v>
      </c>
      <c r="E63" s="66">
        <f t="shared" si="0"/>
        <v>30292623.032786887</v>
      </c>
      <c r="F63" s="67">
        <f t="shared" si="1"/>
        <v>30.29262303278689</v>
      </c>
      <c r="G63" s="64"/>
      <c r="H63" s="51"/>
    </row>
    <row r="64" spans="1:8" ht="15">
      <c r="A64">
        <v>60</v>
      </c>
      <c r="B64" t="s">
        <v>247</v>
      </c>
      <c r="C64" t="s">
        <v>248</v>
      </c>
      <c r="D64" s="64">
        <v>1381913813</v>
      </c>
      <c r="E64" s="66">
        <f t="shared" si="0"/>
        <v>113271624.01639345</v>
      </c>
      <c r="F64" s="67">
        <f t="shared" si="1"/>
        <v>113.27162401639345</v>
      </c>
      <c r="G64" s="64"/>
      <c r="H64" s="51"/>
    </row>
    <row r="65" spans="1:8" ht="15">
      <c r="A65">
        <v>61</v>
      </c>
      <c r="B65" t="s">
        <v>184</v>
      </c>
      <c r="C65" t="s">
        <v>249</v>
      </c>
      <c r="D65" s="64">
        <v>939249659</v>
      </c>
      <c r="E65" s="66">
        <f t="shared" si="0"/>
        <v>76987676.96721312</v>
      </c>
      <c r="F65" s="67">
        <f t="shared" si="1"/>
        <v>76.98767696721312</v>
      </c>
      <c r="G65" s="64"/>
      <c r="H65" s="51"/>
    </row>
    <row r="66" spans="1:8" ht="15">
      <c r="A66">
        <v>62</v>
      </c>
      <c r="B66" t="s">
        <v>250</v>
      </c>
      <c r="C66" t="s">
        <v>251</v>
      </c>
      <c r="D66" s="64">
        <v>10489419993</v>
      </c>
      <c r="E66" s="66">
        <f t="shared" si="0"/>
        <v>859788524.0163935</v>
      </c>
      <c r="F66" s="67">
        <f t="shared" si="1"/>
        <v>859.7885240163936</v>
      </c>
      <c r="G66" s="64">
        <v>384300000</v>
      </c>
      <c r="H66" s="51">
        <v>31.5</v>
      </c>
    </row>
    <row r="67" spans="1:8" ht="15">
      <c r="A67">
        <v>63</v>
      </c>
      <c r="B67" t="s">
        <v>213</v>
      </c>
      <c r="C67" t="s">
        <v>252</v>
      </c>
      <c r="D67" s="64">
        <v>10168508716</v>
      </c>
      <c r="E67" s="66">
        <f t="shared" si="0"/>
        <v>833484320.9836066</v>
      </c>
      <c r="F67" s="67">
        <f t="shared" si="1"/>
        <v>833.4843209836066</v>
      </c>
      <c r="G67" s="64"/>
      <c r="H67" s="51"/>
    </row>
    <row r="68" spans="1:8" ht="15">
      <c r="A68">
        <v>64</v>
      </c>
      <c r="B68" t="s">
        <v>194</v>
      </c>
      <c r="C68" t="s">
        <v>253</v>
      </c>
      <c r="D68" s="64">
        <v>81659797</v>
      </c>
      <c r="E68" s="66">
        <f t="shared" si="0"/>
        <v>6693425.983606557</v>
      </c>
      <c r="F68" s="67">
        <f t="shared" si="1"/>
        <v>6.6934259836065575</v>
      </c>
      <c r="G68" s="64"/>
      <c r="H68" s="51"/>
    </row>
    <row r="69" spans="1:8" ht="15">
      <c r="A69">
        <v>65</v>
      </c>
      <c r="B69" t="s">
        <v>194</v>
      </c>
      <c r="C69" t="s">
        <v>254</v>
      </c>
      <c r="D69" s="64">
        <v>833449283</v>
      </c>
      <c r="E69" s="66">
        <f t="shared" si="0"/>
        <v>68315515</v>
      </c>
      <c r="F69" s="67">
        <f t="shared" si="1"/>
        <v>68.315515</v>
      </c>
      <c r="G69" s="64"/>
      <c r="H69" s="51"/>
    </row>
    <row r="70" spans="1:8" ht="15">
      <c r="A70">
        <v>66</v>
      </c>
      <c r="B70" t="s">
        <v>194</v>
      </c>
      <c r="C70" t="s">
        <v>255</v>
      </c>
      <c r="D70" s="64">
        <v>914665598</v>
      </c>
      <c r="E70" s="66">
        <f t="shared" si="0"/>
        <v>74972590</v>
      </c>
      <c r="F70" s="67">
        <f t="shared" si="1"/>
        <v>74.97259</v>
      </c>
      <c r="G70" s="64"/>
      <c r="H70" s="51"/>
    </row>
    <row r="71" spans="1:8" ht="15">
      <c r="A71">
        <v>67</v>
      </c>
      <c r="B71" t="s">
        <v>194</v>
      </c>
      <c r="C71" t="s">
        <v>256</v>
      </c>
      <c r="D71" s="64">
        <v>249520378</v>
      </c>
      <c r="E71" s="66">
        <f aca="true" t="shared" si="2" ref="E71:E134">D71/$H$1</f>
        <v>20452490</v>
      </c>
      <c r="F71" s="67">
        <f aca="true" t="shared" si="3" ref="F71:F134">E71/$I$1</f>
        <v>20.45249</v>
      </c>
      <c r="G71" s="64"/>
      <c r="H71" s="51"/>
    </row>
    <row r="72" spans="1:8" ht="15">
      <c r="A72">
        <v>68</v>
      </c>
      <c r="B72" t="s">
        <v>194</v>
      </c>
      <c r="C72" t="s">
        <v>257</v>
      </c>
      <c r="D72" s="64">
        <v>951048597</v>
      </c>
      <c r="E72" s="66">
        <f t="shared" si="2"/>
        <v>77954803.03278689</v>
      </c>
      <c r="F72" s="67">
        <f t="shared" si="3"/>
        <v>77.95480303278688</v>
      </c>
      <c r="G72" s="64">
        <v>124003667</v>
      </c>
      <c r="H72" s="51">
        <v>10.164235</v>
      </c>
    </row>
    <row r="73" spans="1:8" ht="15">
      <c r="A73">
        <v>69</v>
      </c>
      <c r="B73" t="s">
        <v>194</v>
      </c>
      <c r="C73" t="s">
        <v>258</v>
      </c>
      <c r="D73" s="64">
        <v>405168625</v>
      </c>
      <c r="E73" s="66">
        <f t="shared" si="2"/>
        <v>33210543.032786887</v>
      </c>
      <c r="F73" s="67">
        <f t="shared" si="3"/>
        <v>33.21054303278689</v>
      </c>
      <c r="G73" s="64"/>
      <c r="H73" s="51"/>
    </row>
    <row r="74" spans="1:8" ht="15">
      <c r="A74">
        <v>70</v>
      </c>
      <c r="B74" t="s">
        <v>194</v>
      </c>
      <c r="C74" t="s">
        <v>259</v>
      </c>
      <c r="D74" s="64">
        <v>452766766</v>
      </c>
      <c r="E74" s="66">
        <f t="shared" si="2"/>
        <v>37112030</v>
      </c>
      <c r="F74" s="67">
        <f t="shared" si="3"/>
        <v>37.11203</v>
      </c>
      <c r="G74" s="64"/>
      <c r="H74" s="51"/>
    </row>
    <row r="75" spans="1:8" ht="15">
      <c r="A75">
        <v>71</v>
      </c>
      <c r="B75" t="s">
        <v>260</v>
      </c>
      <c r="C75" t="s">
        <v>261</v>
      </c>
      <c r="D75" s="64">
        <v>165618660</v>
      </c>
      <c r="E75" s="66">
        <f t="shared" si="2"/>
        <v>13575300</v>
      </c>
      <c r="F75" s="67">
        <f t="shared" si="3"/>
        <v>13.5753</v>
      </c>
      <c r="G75" s="64"/>
      <c r="H75" s="51"/>
    </row>
    <row r="76" spans="1:8" ht="15">
      <c r="A76">
        <v>72</v>
      </c>
      <c r="B76" t="s">
        <v>262</v>
      </c>
      <c r="C76" t="s">
        <v>263</v>
      </c>
      <c r="D76" s="64">
        <v>377080613</v>
      </c>
      <c r="E76" s="66">
        <f t="shared" si="2"/>
        <v>30908246.967213117</v>
      </c>
      <c r="F76" s="67">
        <f t="shared" si="3"/>
        <v>30.908246967213117</v>
      </c>
      <c r="G76" s="64"/>
      <c r="H76" s="51"/>
    </row>
    <row r="77" spans="1:8" ht="15">
      <c r="A77">
        <v>73</v>
      </c>
      <c r="B77" t="s">
        <v>262</v>
      </c>
      <c r="C77" t="s">
        <v>264</v>
      </c>
      <c r="D77" s="64">
        <v>516574193</v>
      </c>
      <c r="E77" s="66">
        <f t="shared" si="2"/>
        <v>42342146.96721312</v>
      </c>
      <c r="F77" s="67">
        <f t="shared" si="3"/>
        <v>42.34214696721312</v>
      </c>
      <c r="G77" s="64"/>
      <c r="H77" s="51"/>
    </row>
    <row r="78" spans="1:8" ht="15">
      <c r="A78">
        <v>74</v>
      </c>
      <c r="B78" t="s">
        <v>262</v>
      </c>
      <c r="C78" t="s">
        <v>265</v>
      </c>
      <c r="D78" s="64">
        <v>77446015</v>
      </c>
      <c r="E78" s="66">
        <f t="shared" si="2"/>
        <v>6348034.016393443</v>
      </c>
      <c r="F78" s="67">
        <f t="shared" si="3"/>
        <v>6.348034016393442</v>
      </c>
      <c r="G78" s="64"/>
      <c r="H78" s="51"/>
    </row>
    <row r="79" spans="1:8" ht="15">
      <c r="A79">
        <v>75</v>
      </c>
      <c r="B79" t="s">
        <v>262</v>
      </c>
      <c r="C79" t="s">
        <v>266</v>
      </c>
      <c r="D79" s="64">
        <v>140971903</v>
      </c>
      <c r="E79" s="66">
        <f t="shared" si="2"/>
        <v>11555074.016393444</v>
      </c>
      <c r="F79" s="67">
        <f t="shared" si="3"/>
        <v>11.555074016393444</v>
      </c>
      <c r="G79" s="64"/>
      <c r="H79" s="51"/>
    </row>
    <row r="80" spans="1:8" ht="15">
      <c r="A80">
        <v>76</v>
      </c>
      <c r="B80" t="s">
        <v>262</v>
      </c>
      <c r="C80" t="s">
        <v>267</v>
      </c>
      <c r="D80" s="64">
        <v>228945212</v>
      </c>
      <c r="E80" s="66">
        <f t="shared" si="2"/>
        <v>18766000.98360656</v>
      </c>
      <c r="F80" s="67">
        <f t="shared" si="3"/>
        <v>18.76600098360656</v>
      </c>
      <c r="G80" s="64"/>
      <c r="H80" s="51"/>
    </row>
    <row r="81" spans="1:8" ht="15">
      <c r="A81">
        <v>77</v>
      </c>
      <c r="B81" t="s">
        <v>262</v>
      </c>
      <c r="C81" t="s">
        <v>268</v>
      </c>
      <c r="D81" s="64">
        <v>175724213</v>
      </c>
      <c r="E81" s="66">
        <f t="shared" si="2"/>
        <v>14403624.016393444</v>
      </c>
      <c r="F81" s="67">
        <f t="shared" si="3"/>
        <v>14.403624016393444</v>
      </c>
      <c r="G81" s="64"/>
      <c r="H81" s="51"/>
    </row>
    <row r="82" spans="1:8" ht="15">
      <c r="A82">
        <v>78</v>
      </c>
      <c r="B82" t="s">
        <v>262</v>
      </c>
      <c r="C82" t="s">
        <v>269</v>
      </c>
      <c r="D82" s="64">
        <v>3009057</v>
      </c>
      <c r="E82" s="66">
        <f t="shared" si="2"/>
        <v>246644.01639344264</v>
      </c>
      <c r="F82" s="67">
        <f t="shared" si="3"/>
        <v>0.24664401639344263</v>
      </c>
      <c r="G82" s="64"/>
      <c r="H82" s="51"/>
    </row>
    <row r="83" spans="1:8" ht="15">
      <c r="A83">
        <v>79</v>
      </c>
      <c r="B83" t="s">
        <v>262</v>
      </c>
      <c r="C83" t="s">
        <v>270</v>
      </c>
      <c r="D83" s="64">
        <v>1554128720</v>
      </c>
      <c r="E83" s="66">
        <f t="shared" si="2"/>
        <v>127387600</v>
      </c>
      <c r="F83" s="67">
        <f t="shared" si="3"/>
        <v>127.3876</v>
      </c>
      <c r="G83" s="64"/>
      <c r="H83" s="51"/>
    </row>
    <row r="84" spans="1:8" ht="15">
      <c r="A84">
        <v>80</v>
      </c>
      <c r="B84" t="s">
        <v>262</v>
      </c>
      <c r="C84" t="s">
        <v>271</v>
      </c>
      <c r="D84" s="64">
        <v>359778000</v>
      </c>
      <c r="E84" s="66">
        <f t="shared" si="2"/>
        <v>29490000</v>
      </c>
      <c r="F84" s="67">
        <f t="shared" si="3"/>
        <v>29.49</v>
      </c>
      <c r="G84" s="64"/>
      <c r="H84" s="51"/>
    </row>
    <row r="85" spans="1:8" ht="15">
      <c r="A85">
        <v>82</v>
      </c>
      <c r="B85" t="s">
        <v>262</v>
      </c>
      <c r="C85" t="s">
        <v>272</v>
      </c>
      <c r="D85" s="64">
        <v>7319976</v>
      </c>
      <c r="E85" s="66">
        <f t="shared" si="2"/>
        <v>599998.0327868853</v>
      </c>
      <c r="F85" s="67">
        <f t="shared" si="3"/>
        <v>0.5999980327868852</v>
      </c>
      <c r="G85" s="64"/>
      <c r="H85" s="51"/>
    </row>
    <row r="86" spans="1:8" ht="15">
      <c r="A86">
        <v>83</v>
      </c>
      <c r="B86" t="s">
        <v>262</v>
      </c>
      <c r="C86" t="s">
        <v>273</v>
      </c>
      <c r="D86" s="64">
        <v>11166587</v>
      </c>
      <c r="E86" s="66">
        <f t="shared" si="2"/>
        <v>915294.0163934426</v>
      </c>
      <c r="F86" s="67">
        <f t="shared" si="3"/>
        <v>0.9152940163934427</v>
      </c>
      <c r="G86" s="64"/>
      <c r="H86" s="51"/>
    </row>
    <row r="87" spans="1:8" ht="15">
      <c r="A87">
        <v>84</v>
      </c>
      <c r="B87" t="s">
        <v>262</v>
      </c>
      <c r="C87" t="s">
        <v>274</v>
      </c>
      <c r="D87" s="64">
        <v>164809800</v>
      </c>
      <c r="E87" s="66">
        <f t="shared" si="2"/>
        <v>13509000</v>
      </c>
      <c r="F87" s="67">
        <f t="shared" si="3"/>
        <v>13.509</v>
      </c>
      <c r="G87" s="64"/>
      <c r="H87" s="51"/>
    </row>
    <row r="88" spans="1:8" ht="15">
      <c r="A88">
        <v>87</v>
      </c>
      <c r="B88" t="s">
        <v>262</v>
      </c>
      <c r="C88" t="s">
        <v>275</v>
      </c>
      <c r="D88" s="64">
        <v>600240366</v>
      </c>
      <c r="E88" s="66">
        <f t="shared" si="2"/>
        <v>49200030</v>
      </c>
      <c r="F88" s="67">
        <f t="shared" si="3"/>
        <v>49.20003</v>
      </c>
      <c r="G88" s="64"/>
      <c r="H88" s="51"/>
    </row>
    <row r="89" spans="1:8" ht="15">
      <c r="A89">
        <v>90</v>
      </c>
      <c r="B89" t="s">
        <v>262</v>
      </c>
      <c r="C89" t="s">
        <v>276</v>
      </c>
      <c r="D89" s="64">
        <v>163968000</v>
      </c>
      <c r="E89" s="66">
        <f t="shared" si="2"/>
        <v>13440000</v>
      </c>
      <c r="F89" s="67">
        <f t="shared" si="3"/>
        <v>13.44</v>
      </c>
      <c r="G89" s="64"/>
      <c r="H89" s="51"/>
    </row>
    <row r="90" spans="1:8" ht="15">
      <c r="A90">
        <v>91</v>
      </c>
      <c r="B90" t="s">
        <v>262</v>
      </c>
      <c r="C90" t="s">
        <v>277</v>
      </c>
      <c r="D90" s="64">
        <v>140489576</v>
      </c>
      <c r="E90" s="66">
        <f t="shared" si="2"/>
        <v>11515539.016393444</v>
      </c>
      <c r="F90" s="67">
        <f t="shared" si="3"/>
        <v>11.515539016393443</v>
      </c>
      <c r="G90" s="64"/>
      <c r="H90" s="51"/>
    </row>
    <row r="91" spans="1:8" ht="15">
      <c r="A91">
        <v>92</v>
      </c>
      <c r="B91" t="s">
        <v>262</v>
      </c>
      <c r="C91" t="s">
        <v>278</v>
      </c>
      <c r="D91" s="64">
        <v>394676002</v>
      </c>
      <c r="E91" s="66">
        <f t="shared" si="2"/>
        <v>32350491.967213117</v>
      </c>
      <c r="F91" s="67">
        <f t="shared" si="3"/>
        <v>32.35049196721312</v>
      </c>
      <c r="G91" s="64"/>
      <c r="H91" s="51"/>
    </row>
    <row r="92" spans="1:8" ht="15">
      <c r="A92">
        <v>93</v>
      </c>
      <c r="B92" t="s">
        <v>262</v>
      </c>
      <c r="C92" t="s">
        <v>279</v>
      </c>
      <c r="D92" s="64">
        <v>211900299</v>
      </c>
      <c r="E92" s="66">
        <f t="shared" si="2"/>
        <v>17368876.967213117</v>
      </c>
      <c r="F92" s="67">
        <f t="shared" si="3"/>
        <v>17.368876967213115</v>
      </c>
      <c r="G92" s="64"/>
      <c r="H92" s="51"/>
    </row>
    <row r="93" spans="1:8" ht="15">
      <c r="A93">
        <v>94</v>
      </c>
      <c r="B93" t="s">
        <v>262</v>
      </c>
      <c r="C93" t="s">
        <v>280</v>
      </c>
      <c r="D93" s="64">
        <v>70638000</v>
      </c>
      <c r="E93" s="66">
        <f t="shared" si="2"/>
        <v>5790000</v>
      </c>
      <c r="F93" s="67">
        <f t="shared" si="3"/>
        <v>5.79</v>
      </c>
      <c r="G93" s="64"/>
      <c r="H93" s="51"/>
    </row>
    <row r="94" spans="1:8" ht="15">
      <c r="A94">
        <v>95</v>
      </c>
      <c r="B94" t="s">
        <v>198</v>
      </c>
      <c r="C94" t="s">
        <v>281</v>
      </c>
      <c r="D94" s="64">
        <v>93987458</v>
      </c>
      <c r="E94" s="66">
        <f t="shared" si="2"/>
        <v>7703890</v>
      </c>
      <c r="F94" s="67">
        <f t="shared" si="3"/>
        <v>7.70389</v>
      </c>
      <c r="G94" s="64"/>
      <c r="H94" s="51"/>
    </row>
    <row r="95" spans="1:8" ht="15">
      <c r="A95">
        <v>98</v>
      </c>
      <c r="B95" t="s">
        <v>198</v>
      </c>
      <c r="C95" t="s">
        <v>282</v>
      </c>
      <c r="D95" s="64">
        <v>42448485</v>
      </c>
      <c r="E95" s="66">
        <f t="shared" si="2"/>
        <v>3479384.0163934426</v>
      </c>
      <c r="F95" s="67">
        <f t="shared" si="3"/>
        <v>3.4793840163934426</v>
      </c>
      <c r="G95" s="64"/>
      <c r="H95" s="51"/>
    </row>
    <row r="96" spans="1:8" ht="15">
      <c r="A96">
        <v>99</v>
      </c>
      <c r="B96" t="s">
        <v>198</v>
      </c>
      <c r="C96" t="s">
        <v>283</v>
      </c>
      <c r="D96" s="64">
        <v>546742793</v>
      </c>
      <c r="E96" s="66">
        <f t="shared" si="2"/>
        <v>44814983.03278689</v>
      </c>
      <c r="F96" s="67">
        <f t="shared" si="3"/>
        <v>44.81498303278689</v>
      </c>
      <c r="G96" s="64"/>
      <c r="H96" s="51"/>
    </row>
    <row r="97" spans="1:8" ht="15">
      <c r="A97">
        <v>100</v>
      </c>
      <c r="B97" t="s">
        <v>284</v>
      </c>
      <c r="C97" t="s">
        <v>285</v>
      </c>
      <c r="D97" s="64">
        <v>979282971</v>
      </c>
      <c r="E97" s="66">
        <f t="shared" si="2"/>
        <v>80269095.98360656</v>
      </c>
      <c r="F97" s="67">
        <f t="shared" si="3"/>
        <v>80.26909598360656</v>
      </c>
      <c r="G97" s="64"/>
      <c r="H97" s="51"/>
    </row>
    <row r="98" spans="1:8" ht="15">
      <c r="A98">
        <v>101</v>
      </c>
      <c r="B98" t="s">
        <v>284</v>
      </c>
      <c r="C98" t="s">
        <v>286</v>
      </c>
      <c r="D98" s="64">
        <v>340180713</v>
      </c>
      <c r="E98" s="66">
        <f t="shared" si="2"/>
        <v>27883665</v>
      </c>
      <c r="F98" s="67">
        <f t="shared" si="3"/>
        <v>27.883665</v>
      </c>
      <c r="G98" s="64"/>
      <c r="H98" s="51"/>
    </row>
    <row r="99" spans="1:8" ht="15">
      <c r="A99">
        <v>102</v>
      </c>
      <c r="B99" t="s">
        <v>284</v>
      </c>
      <c r="C99" t="s">
        <v>287</v>
      </c>
      <c r="D99" s="64">
        <v>235331558</v>
      </c>
      <c r="E99" s="66">
        <f t="shared" si="2"/>
        <v>19289471.967213117</v>
      </c>
      <c r="F99" s="67">
        <f t="shared" si="3"/>
        <v>19.289471967213117</v>
      </c>
      <c r="G99" s="64"/>
      <c r="H99" s="51"/>
    </row>
    <row r="100" spans="1:8" ht="15">
      <c r="A100">
        <v>103</v>
      </c>
      <c r="B100" t="s">
        <v>284</v>
      </c>
      <c r="C100" t="s">
        <v>288</v>
      </c>
      <c r="D100" s="64">
        <v>81632054</v>
      </c>
      <c r="E100" s="66">
        <f t="shared" si="2"/>
        <v>6691151.967213115</v>
      </c>
      <c r="F100" s="67">
        <f t="shared" si="3"/>
        <v>6.691151967213115</v>
      </c>
      <c r="G100" s="64"/>
      <c r="H100" s="51"/>
    </row>
    <row r="101" spans="1:8" ht="15">
      <c r="A101">
        <v>104</v>
      </c>
      <c r="B101" t="s">
        <v>284</v>
      </c>
      <c r="C101" t="s">
        <v>289</v>
      </c>
      <c r="D101" s="64">
        <v>2765398400</v>
      </c>
      <c r="E101" s="66">
        <f t="shared" si="2"/>
        <v>226672000</v>
      </c>
      <c r="F101" s="67">
        <f t="shared" si="3"/>
        <v>226.672</v>
      </c>
      <c r="G101" s="64">
        <v>671393267</v>
      </c>
      <c r="H101" s="51">
        <v>55.032235</v>
      </c>
    </row>
    <row r="102" spans="1:8" ht="15">
      <c r="A102">
        <v>105</v>
      </c>
      <c r="B102" t="s">
        <v>284</v>
      </c>
      <c r="C102" t="s">
        <v>290</v>
      </c>
      <c r="D102" s="64">
        <v>1237807035</v>
      </c>
      <c r="E102" s="66">
        <f t="shared" si="2"/>
        <v>101459593.03278689</v>
      </c>
      <c r="F102" s="67">
        <f t="shared" si="3"/>
        <v>101.45959303278688</v>
      </c>
      <c r="G102" s="64"/>
      <c r="H102" s="51"/>
    </row>
    <row r="103" spans="1:8" ht="15">
      <c r="A103">
        <v>106</v>
      </c>
      <c r="B103" t="s">
        <v>184</v>
      </c>
      <c r="C103" t="s">
        <v>291</v>
      </c>
      <c r="D103" s="64">
        <v>908854372</v>
      </c>
      <c r="E103" s="66">
        <f t="shared" si="2"/>
        <v>74496260</v>
      </c>
      <c r="F103" s="67">
        <f t="shared" si="3"/>
        <v>74.49626</v>
      </c>
      <c r="G103" s="64"/>
      <c r="H103" s="51"/>
    </row>
    <row r="104" spans="1:8" ht="15">
      <c r="A104">
        <v>107</v>
      </c>
      <c r="B104" t="s">
        <v>186</v>
      </c>
      <c r="C104" t="s">
        <v>292</v>
      </c>
      <c r="D104" s="64">
        <v>737986869</v>
      </c>
      <c r="E104" s="66">
        <f t="shared" si="2"/>
        <v>60490726.96721312</v>
      </c>
      <c r="F104" s="67">
        <f t="shared" si="3"/>
        <v>60.490726967213114</v>
      </c>
      <c r="G104" s="64"/>
      <c r="H104" s="51"/>
    </row>
    <row r="105" spans="1:8" ht="15">
      <c r="A105">
        <v>108</v>
      </c>
      <c r="B105" t="s">
        <v>194</v>
      </c>
      <c r="C105" t="s">
        <v>293</v>
      </c>
      <c r="D105" s="64">
        <v>417991008</v>
      </c>
      <c r="E105" s="66">
        <f t="shared" si="2"/>
        <v>34261558.03278689</v>
      </c>
      <c r="F105" s="67">
        <f t="shared" si="3"/>
        <v>34.261558032786894</v>
      </c>
      <c r="G105" s="64"/>
      <c r="H105" s="51"/>
    </row>
    <row r="106" spans="1:8" ht="15">
      <c r="A106">
        <v>110</v>
      </c>
      <c r="B106" t="s">
        <v>262</v>
      </c>
      <c r="C106" t="s">
        <v>294</v>
      </c>
      <c r="D106" s="64">
        <v>64063688</v>
      </c>
      <c r="E106" s="66">
        <f t="shared" si="2"/>
        <v>5251121.967213115</v>
      </c>
      <c r="F106" s="67">
        <f t="shared" si="3"/>
        <v>5.251121967213114</v>
      </c>
      <c r="G106" s="64"/>
      <c r="H106" s="51"/>
    </row>
    <row r="107" spans="1:8" ht="15">
      <c r="A107">
        <v>111</v>
      </c>
      <c r="B107" t="s">
        <v>262</v>
      </c>
      <c r="C107" t="s">
        <v>295</v>
      </c>
      <c r="D107" s="64">
        <v>383977761</v>
      </c>
      <c r="E107" s="66">
        <f t="shared" si="2"/>
        <v>31473586.967213117</v>
      </c>
      <c r="F107" s="67">
        <f t="shared" si="3"/>
        <v>31.473586967213116</v>
      </c>
      <c r="G107" s="64"/>
      <c r="H107" s="51"/>
    </row>
    <row r="108" spans="1:8" ht="15">
      <c r="A108">
        <v>112</v>
      </c>
      <c r="B108" t="s">
        <v>262</v>
      </c>
      <c r="C108" t="s">
        <v>296</v>
      </c>
      <c r="D108" s="64">
        <v>167015133</v>
      </c>
      <c r="E108" s="66">
        <f t="shared" si="2"/>
        <v>13689765</v>
      </c>
      <c r="F108" s="67">
        <f t="shared" si="3"/>
        <v>13.689765</v>
      </c>
      <c r="G108" s="64"/>
      <c r="H108" s="51"/>
    </row>
    <row r="109" spans="1:8" ht="15">
      <c r="A109">
        <v>113</v>
      </c>
      <c r="B109" t="s">
        <v>262</v>
      </c>
      <c r="C109" t="s">
        <v>297</v>
      </c>
      <c r="D109" s="64">
        <v>437355580</v>
      </c>
      <c r="E109" s="66">
        <f t="shared" si="2"/>
        <v>35848818.03278689</v>
      </c>
      <c r="F109" s="67">
        <f t="shared" si="3"/>
        <v>35.84881803278689</v>
      </c>
      <c r="G109" s="64"/>
      <c r="H109" s="51"/>
    </row>
    <row r="110" spans="1:8" ht="15">
      <c r="A110">
        <v>114</v>
      </c>
      <c r="B110" t="s">
        <v>262</v>
      </c>
      <c r="C110" t="s">
        <v>298</v>
      </c>
      <c r="D110" s="64">
        <v>372710000</v>
      </c>
      <c r="E110" s="66">
        <f t="shared" si="2"/>
        <v>30550000</v>
      </c>
      <c r="F110" s="67">
        <f t="shared" si="3"/>
        <v>30.55</v>
      </c>
      <c r="G110" s="64"/>
      <c r="H110" s="51"/>
    </row>
    <row r="111" spans="1:8" ht="15">
      <c r="A111">
        <v>117</v>
      </c>
      <c r="B111" t="s">
        <v>262</v>
      </c>
      <c r="C111" t="s">
        <v>299</v>
      </c>
      <c r="D111" s="64">
        <v>539240000</v>
      </c>
      <c r="E111" s="66">
        <f t="shared" si="2"/>
        <v>44200000</v>
      </c>
      <c r="F111" s="67">
        <f t="shared" si="3"/>
        <v>44.2</v>
      </c>
      <c r="G111" s="64"/>
      <c r="H111" s="51"/>
    </row>
    <row r="112" spans="1:8" ht="15">
      <c r="A112">
        <v>118</v>
      </c>
      <c r="B112" t="s">
        <v>262</v>
      </c>
      <c r="C112" t="s">
        <v>300</v>
      </c>
      <c r="D112" s="64">
        <v>251612007</v>
      </c>
      <c r="E112" s="66">
        <f t="shared" si="2"/>
        <v>20623935</v>
      </c>
      <c r="F112" s="67">
        <f t="shared" si="3"/>
        <v>20.623935</v>
      </c>
      <c r="G112" s="64"/>
      <c r="H112" s="51"/>
    </row>
    <row r="113" spans="1:8" ht="15">
      <c r="A113">
        <v>122</v>
      </c>
      <c r="B113" t="s">
        <v>198</v>
      </c>
      <c r="C113" t="s">
        <v>301</v>
      </c>
      <c r="D113" s="64">
        <v>131816986</v>
      </c>
      <c r="E113" s="66">
        <f t="shared" si="2"/>
        <v>10804670.983606558</v>
      </c>
      <c r="F113" s="67">
        <f t="shared" si="3"/>
        <v>10.804670983606558</v>
      </c>
      <c r="G113" s="64"/>
      <c r="H113" s="51"/>
    </row>
    <row r="114" spans="1:8" ht="15">
      <c r="A114">
        <v>123</v>
      </c>
      <c r="B114" t="s">
        <v>198</v>
      </c>
      <c r="C114" t="s">
        <v>302</v>
      </c>
      <c r="D114" s="64">
        <v>64637772</v>
      </c>
      <c r="E114" s="66">
        <f t="shared" si="2"/>
        <v>5298178.032786885</v>
      </c>
      <c r="F114" s="67">
        <f t="shared" si="3"/>
        <v>5.298178032786885</v>
      </c>
      <c r="G114" s="64"/>
      <c r="H114" s="51"/>
    </row>
    <row r="115" spans="1:8" ht="15">
      <c r="A115">
        <v>124</v>
      </c>
      <c r="B115" t="s">
        <v>198</v>
      </c>
      <c r="C115" t="s">
        <v>303</v>
      </c>
      <c r="D115" s="64">
        <v>656392098</v>
      </c>
      <c r="E115" s="66">
        <f t="shared" si="2"/>
        <v>53802630.98360656</v>
      </c>
      <c r="F115" s="67">
        <f t="shared" si="3"/>
        <v>53.80263098360656</v>
      </c>
      <c r="G115" s="64"/>
      <c r="H115" s="51"/>
    </row>
    <row r="116" spans="1:8" ht="15">
      <c r="A116">
        <v>126</v>
      </c>
      <c r="B116" t="s">
        <v>284</v>
      </c>
      <c r="C116" t="s">
        <v>304</v>
      </c>
      <c r="D116" s="64">
        <v>1031027612</v>
      </c>
      <c r="E116" s="66">
        <f t="shared" si="2"/>
        <v>84510460</v>
      </c>
      <c r="F116" s="67">
        <f t="shared" si="3"/>
        <v>84.51046</v>
      </c>
      <c r="G116" s="64"/>
      <c r="H116" s="51"/>
    </row>
    <row r="117" spans="1:8" ht="15">
      <c r="A117">
        <v>127</v>
      </c>
      <c r="B117" t="s">
        <v>284</v>
      </c>
      <c r="C117" t="s">
        <v>305</v>
      </c>
      <c r="D117" s="64">
        <v>869324091</v>
      </c>
      <c r="E117" s="66">
        <f t="shared" si="2"/>
        <v>71256073.03278689</v>
      </c>
      <c r="F117" s="67">
        <f t="shared" si="3"/>
        <v>71.25607303278689</v>
      </c>
      <c r="G117" s="64"/>
      <c r="H117" s="51"/>
    </row>
    <row r="118" spans="1:8" ht="15">
      <c r="A118">
        <v>128</v>
      </c>
      <c r="B118" t="s">
        <v>284</v>
      </c>
      <c r="C118" t="s">
        <v>306</v>
      </c>
      <c r="D118" s="64">
        <v>1424374400</v>
      </c>
      <c r="E118" s="66">
        <f t="shared" si="2"/>
        <v>116752000</v>
      </c>
      <c r="F118" s="67">
        <f t="shared" si="3"/>
        <v>116.752</v>
      </c>
      <c r="G118" s="64">
        <v>58460802</v>
      </c>
      <c r="H118" s="51">
        <v>4.791869016393442</v>
      </c>
    </row>
    <row r="119" spans="1:8" ht="15">
      <c r="A119">
        <v>129</v>
      </c>
      <c r="B119" t="s">
        <v>284</v>
      </c>
      <c r="C119" t="s">
        <v>307</v>
      </c>
      <c r="D119" s="64">
        <v>376675000</v>
      </c>
      <c r="E119" s="66">
        <f t="shared" si="2"/>
        <v>30875000</v>
      </c>
      <c r="F119" s="67">
        <f t="shared" si="3"/>
        <v>30.875</v>
      </c>
      <c r="G119" s="64">
        <v>22289400</v>
      </c>
      <c r="H119" s="51">
        <v>1.827</v>
      </c>
    </row>
    <row r="120" spans="1:8" ht="15">
      <c r="A120">
        <v>130</v>
      </c>
      <c r="B120" t="s">
        <v>284</v>
      </c>
      <c r="C120" t="s">
        <v>308</v>
      </c>
      <c r="D120" s="64">
        <v>1119469145</v>
      </c>
      <c r="E120" s="66">
        <f t="shared" si="2"/>
        <v>91759765.98360656</v>
      </c>
      <c r="F120" s="67">
        <f t="shared" si="3"/>
        <v>91.75976598360656</v>
      </c>
      <c r="G120" s="64"/>
      <c r="H120" s="51"/>
    </row>
    <row r="121" spans="1:8" ht="15">
      <c r="A121">
        <v>132</v>
      </c>
      <c r="B121" t="s">
        <v>309</v>
      </c>
      <c r="C121" t="s">
        <v>310</v>
      </c>
      <c r="D121" s="64">
        <v>1331849600</v>
      </c>
      <c r="E121" s="66">
        <f t="shared" si="2"/>
        <v>109168000</v>
      </c>
      <c r="F121" s="67">
        <f t="shared" si="3"/>
        <v>109.168</v>
      </c>
      <c r="G121" s="64"/>
      <c r="H121" s="51"/>
    </row>
    <row r="122" spans="1:8" ht="15">
      <c r="A122">
        <v>136</v>
      </c>
      <c r="B122" t="s">
        <v>194</v>
      </c>
      <c r="C122" t="s">
        <v>311</v>
      </c>
      <c r="D122" s="64">
        <v>82980886</v>
      </c>
      <c r="E122" s="66">
        <f t="shared" si="2"/>
        <v>6801711.967213115</v>
      </c>
      <c r="F122" s="67">
        <f t="shared" si="3"/>
        <v>6.801711967213115</v>
      </c>
      <c r="G122" s="64"/>
      <c r="H122" s="51"/>
    </row>
    <row r="123" spans="1:8" ht="15">
      <c r="A123">
        <v>138</v>
      </c>
      <c r="B123" t="s">
        <v>198</v>
      </c>
      <c r="C123" t="s">
        <v>312</v>
      </c>
      <c r="D123" s="64">
        <v>109283330</v>
      </c>
      <c r="E123" s="66">
        <f t="shared" si="2"/>
        <v>8957650</v>
      </c>
      <c r="F123" s="67">
        <f t="shared" si="3"/>
        <v>8.95765</v>
      </c>
      <c r="G123" s="64"/>
      <c r="H123" s="51"/>
    </row>
    <row r="124" spans="1:8" ht="15">
      <c r="A124">
        <v>139</v>
      </c>
      <c r="B124" t="s">
        <v>198</v>
      </c>
      <c r="C124" t="s">
        <v>313</v>
      </c>
      <c r="D124" s="64">
        <v>196071434</v>
      </c>
      <c r="E124" s="66">
        <f t="shared" si="2"/>
        <v>16071429.016393444</v>
      </c>
      <c r="F124" s="67">
        <f t="shared" si="3"/>
        <v>16.071429016393445</v>
      </c>
      <c r="G124" s="64"/>
      <c r="H124" s="51"/>
    </row>
    <row r="125" spans="1:8" ht="15">
      <c r="A125">
        <v>140</v>
      </c>
      <c r="B125" t="s">
        <v>198</v>
      </c>
      <c r="C125" t="s">
        <v>314</v>
      </c>
      <c r="D125" s="64">
        <v>380449912</v>
      </c>
      <c r="E125" s="66">
        <f t="shared" si="2"/>
        <v>31184419.016393445</v>
      </c>
      <c r="F125" s="67">
        <f t="shared" si="3"/>
        <v>31.184419016393445</v>
      </c>
      <c r="G125" s="64">
        <v>109797462</v>
      </c>
      <c r="H125" s="51">
        <v>8.999791967213115</v>
      </c>
    </row>
    <row r="126" spans="1:8" ht="15">
      <c r="A126">
        <v>141</v>
      </c>
      <c r="B126" t="s">
        <v>198</v>
      </c>
      <c r="C126" t="s">
        <v>315</v>
      </c>
      <c r="D126" s="64">
        <v>141819864</v>
      </c>
      <c r="E126" s="66">
        <f t="shared" si="2"/>
        <v>11624579.016393444</v>
      </c>
      <c r="F126" s="67">
        <f t="shared" si="3"/>
        <v>11.624579016393444</v>
      </c>
      <c r="G126" s="64"/>
      <c r="H126" s="51"/>
    </row>
    <row r="127" spans="1:8" ht="15">
      <c r="A127">
        <v>142</v>
      </c>
      <c r="B127" t="s">
        <v>284</v>
      </c>
      <c r="C127" t="s">
        <v>316</v>
      </c>
      <c r="D127" s="64">
        <v>1014771600</v>
      </c>
      <c r="E127" s="66">
        <f t="shared" si="2"/>
        <v>83178000</v>
      </c>
      <c r="F127" s="67">
        <f t="shared" si="3"/>
        <v>83.178</v>
      </c>
      <c r="G127" s="64">
        <v>265966393</v>
      </c>
      <c r="H127" s="51">
        <v>21.800524016393446</v>
      </c>
    </row>
    <row r="128" spans="1:8" ht="15">
      <c r="A128">
        <v>143</v>
      </c>
      <c r="B128" t="s">
        <v>284</v>
      </c>
      <c r="C128" t="s">
        <v>317</v>
      </c>
      <c r="D128" s="64">
        <v>982565784</v>
      </c>
      <c r="E128" s="66">
        <f t="shared" si="2"/>
        <v>80538179.01639345</v>
      </c>
      <c r="F128" s="67">
        <f t="shared" si="3"/>
        <v>80.53817901639346</v>
      </c>
      <c r="G128" s="64"/>
      <c r="H128" s="51"/>
    </row>
    <row r="129" spans="1:8" ht="15">
      <c r="A129">
        <v>144</v>
      </c>
      <c r="B129" t="s">
        <v>284</v>
      </c>
      <c r="C129" t="s">
        <v>318</v>
      </c>
      <c r="D129" s="64">
        <v>674756197</v>
      </c>
      <c r="E129" s="66">
        <f t="shared" si="2"/>
        <v>55307885</v>
      </c>
      <c r="F129" s="67">
        <f t="shared" si="3"/>
        <v>55.307885</v>
      </c>
      <c r="G129" s="64"/>
      <c r="H129" s="51"/>
    </row>
    <row r="130" spans="1:8" ht="15">
      <c r="A130">
        <v>146</v>
      </c>
      <c r="B130" t="s">
        <v>213</v>
      </c>
      <c r="C130" t="s">
        <v>319</v>
      </c>
      <c r="D130" s="64">
        <v>12714608200</v>
      </c>
      <c r="E130" s="66">
        <f t="shared" si="2"/>
        <v>1042181000.0000001</v>
      </c>
      <c r="F130" s="67">
        <f t="shared" si="3"/>
        <v>1042.181</v>
      </c>
      <c r="G130" s="64">
        <v>246650060</v>
      </c>
      <c r="H130" s="51">
        <v>20.21721803278689</v>
      </c>
    </row>
    <row r="131" spans="1:8" ht="15">
      <c r="A131">
        <v>147</v>
      </c>
      <c r="B131" t="s">
        <v>250</v>
      </c>
      <c r="C131" t="s">
        <v>320</v>
      </c>
      <c r="D131" s="64">
        <v>2126460000</v>
      </c>
      <c r="E131" s="66">
        <f t="shared" si="2"/>
        <v>174300000</v>
      </c>
      <c r="F131" s="67">
        <f t="shared" si="3"/>
        <v>174.3</v>
      </c>
      <c r="G131" s="64"/>
      <c r="H131" s="51"/>
    </row>
    <row r="132" spans="1:8" ht="15">
      <c r="A132">
        <v>148</v>
      </c>
      <c r="B132" t="s">
        <v>321</v>
      </c>
      <c r="C132" t="s">
        <v>322</v>
      </c>
      <c r="D132" s="64">
        <v>337003552</v>
      </c>
      <c r="E132" s="66">
        <f t="shared" si="2"/>
        <v>27623241.967213117</v>
      </c>
      <c r="F132" s="67">
        <f t="shared" si="3"/>
        <v>27.623241967213115</v>
      </c>
      <c r="G132" s="64"/>
      <c r="H132" s="51"/>
    </row>
    <row r="133" spans="1:8" ht="15">
      <c r="A133">
        <v>149</v>
      </c>
      <c r="B133" t="s">
        <v>321</v>
      </c>
      <c r="C133" t="s">
        <v>323</v>
      </c>
      <c r="D133" s="64">
        <v>546221670</v>
      </c>
      <c r="E133" s="66">
        <f t="shared" si="2"/>
        <v>44772268.03278689</v>
      </c>
      <c r="F133" s="67">
        <f t="shared" si="3"/>
        <v>44.77226803278689</v>
      </c>
      <c r="G133" s="64"/>
      <c r="H133" s="51"/>
    </row>
    <row r="134" spans="1:8" ht="15">
      <c r="A134">
        <v>150</v>
      </c>
      <c r="B134" t="s">
        <v>321</v>
      </c>
      <c r="C134" t="s">
        <v>324</v>
      </c>
      <c r="D134" s="64">
        <v>578369524</v>
      </c>
      <c r="E134" s="66">
        <f t="shared" si="2"/>
        <v>47407338.03278689</v>
      </c>
      <c r="F134" s="67">
        <f t="shared" si="3"/>
        <v>47.40733803278689</v>
      </c>
      <c r="G134" s="64"/>
      <c r="H134" s="51"/>
    </row>
    <row r="135" spans="1:8" ht="15">
      <c r="A135">
        <v>151</v>
      </c>
      <c r="B135" t="s">
        <v>198</v>
      </c>
      <c r="C135" t="s">
        <v>325</v>
      </c>
      <c r="D135" s="64">
        <v>272321434</v>
      </c>
      <c r="E135" s="66">
        <f aca="true" t="shared" si="4" ref="E135:E198">D135/$H$1</f>
        <v>22321429.016393445</v>
      </c>
      <c r="F135" s="67">
        <f aca="true" t="shared" si="5" ref="F135:F198">E135/$I$1</f>
        <v>22.321429016393445</v>
      </c>
      <c r="G135" s="64"/>
      <c r="H135" s="51"/>
    </row>
    <row r="136" spans="1:8" ht="15">
      <c r="A136">
        <v>152</v>
      </c>
      <c r="B136" t="s">
        <v>198</v>
      </c>
      <c r="C136" t="s">
        <v>326</v>
      </c>
      <c r="D136" s="64">
        <v>740429590</v>
      </c>
      <c r="E136" s="66">
        <f t="shared" si="4"/>
        <v>60690950</v>
      </c>
      <c r="F136" s="67">
        <f t="shared" si="5"/>
        <v>60.69095</v>
      </c>
      <c r="G136" s="64"/>
      <c r="H136" s="51"/>
    </row>
    <row r="137" spans="1:8" ht="15">
      <c r="A137">
        <v>156</v>
      </c>
      <c r="B137" t="s">
        <v>262</v>
      </c>
      <c r="C137" t="s">
        <v>327</v>
      </c>
      <c r="D137" s="64">
        <v>206168129</v>
      </c>
      <c r="E137" s="66">
        <f t="shared" si="4"/>
        <v>16899026.967213117</v>
      </c>
      <c r="F137" s="67">
        <f t="shared" si="5"/>
        <v>16.899026967213118</v>
      </c>
      <c r="G137" s="64"/>
      <c r="H137" s="51"/>
    </row>
    <row r="138" spans="1:8" ht="15">
      <c r="A138">
        <v>157</v>
      </c>
      <c r="B138" t="s">
        <v>262</v>
      </c>
      <c r="C138" t="s">
        <v>328</v>
      </c>
      <c r="D138" s="64">
        <v>1856404814</v>
      </c>
      <c r="E138" s="66">
        <f t="shared" si="4"/>
        <v>152164329.01639345</v>
      </c>
      <c r="F138" s="67">
        <f t="shared" si="5"/>
        <v>152.16432901639345</v>
      </c>
      <c r="G138" s="64"/>
      <c r="H138" s="51"/>
    </row>
    <row r="139" spans="1:8" ht="15">
      <c r="A139">
        <v>158</v>
      </c>
      <c r="B139" t="s">
        <v>262</v>
      </c>
      <c r="C139" t="s">
        <v>329</v>
      </c>
      <c r="D139" s="64">
        <v>160857000</v>
      </c>
      <c r="E139" s="66">
        <f t="shared" si="4"/>
        <v>13185000</v>
      </c>
      <c r="F139" s="67">
        <f t="shared" si="5"/>
        <v>13.185</v>
      </c>
      <c r="G139" s="64"/>
      <c r="H139" s="51"/>
    </row>
    <row r="140" spans="1:8" ht="15">
      <c r="A140">
        <v>159</v>
      </c>
      <c r="B140" t="s">
        <v>262</v>
      </c>
      <c r="C140" t="s">
        <v>330</v>
      </c>
      <c r="D140" s="64">
        <v>54854262</v>
      </c>
      <c r="E140" s="66">
        <f t="shared" si="4"/>
        <v>4496250.983606557</v>
      </c>
      <c r="F140" s="67">
        <f t="shared" si="5"/>
        <v>4.496250983606557</v>
      </c>
      <c r="G140" s="64"/>
      <c r="H140" s="51"/>
    </row>
    <row r="141" spans="1:8" ht="15">
      <c r="A141">
        <v>160</v>
      </c>
      <c r="B141" t="s">
        <v>262</v>
      </c>
      <c r="C141" t="s">
        <v>331</v>
      </c>
      <c r="D141" s="64">
        <v>13237000</v>
      </c>
      <c r="E141" s="66">
        <f t="shared" si="4"/>
        <v>1085000</v>
      </c>
      <c r="F141" s="67">
        <f t="shared" si="5"/>
        <v>1.085</v>
      </c>
      <c r="G141" s="64"/>
      <c r="H141" s="51"/>
    </row>
    <row r="142" spans="1:8" ht="15">
      <c r="A142">
        <v>161</v>
      </c>
      <c r="B142" t="s">
        <v>262</v>
      </c>
      <c r="C142" t="s">
        <v>332</v>
      </c>
      <c r="D142" s="64">
        <v>51545000</v>
      </c>
      <c r="E142" s="66">
        <f t="shared" si="4"/>
        <v>4225000</v>
      </c>
      <c r="F142" s="67">
        <f t="shared" si="5"/>
        <v>4.225</v>
      </c>
      <c r="G142" s="64"/>
      <c r="H142" s="51"/>
    </row>
    <row r="143" spans="1:8" ht="15">
      <c r="A143">
        <v>162</v>
      </c>
      <c r="B143" t="s">
        <v>262</v>
      </c>
      <c r="C143" t="s">
        <v>333</v>
      </c>
      <c r="D143" s="64">
        <v>23118793</v>
      </c>
      <c r="E143" s="66">
        <f t="shared" si="4"/>
        <v>1894983.0327868853</v>
      </c>
      <c r="F143" s="67">
        <f t="shared" si="5"/>
        <v>1.8949830327868853</v>
      </c>
      <c r="G143" s="64"/>
      <c r="H143" s="51"/>
    </row>
    <row r="144" spans="1:8" ht="15">
      <c r="A144">
        <v>163</v>
      </c>
      <c r="B144" t="s">
        <v>198</v>
      </c>
      <c r="C144" t="s">
        <v>334</v>
      </c>
      <c r="D144" s="64">
        <v>190845625</v>
      </c>
      <c r="E144" s="66">
        <f t="shared" si="4"/>
        <v>15643084.016393444</v>
      </c>
      <c r="F144" s="67">
        <f t="shared" si="5"/>
        <v>15.643084016393443</v>
      </c>
      <c r="G144" s="64"/>
      <c r="H144" s="51"/>
    </row>
    <row r="145" spans="1:8" ht="15">
      <c r="A145">
        <v>164</v>
      </c>
      <c r="B145" t="s">
        <v>198</v>
      </c>
      <c r="C145" t="s">
        <v>335</v>
      </c>
      <c r="D145" s="64">
        <v>824427200</v>
      </c>
      <c r="E145" s="66">
        <f t="shared" si="4"/>
        <v>67576000</v>
      </c>
      <c r="F145" s="67">
        <f t="shared" si="5"/>
        <v>67.576</v>
      </c>
      <c r="G145" s="64"/>
      <c r="H145" s="51"/>
    </row>
    <row r="146" spans="1:8" ht="15">
      <c r="A146">
        <v>165</v>
      </c>
      <c r="B146" t="s">
        <v>194</v>
      </c>
      <c r="C146" t="s">
        <v>336</v>
      </c>
      <c r="D146" s="64">
        <v>71118021</v>
      </c>
      <c r="E146" s="66">
        <f t="shared" si="4"/>
        <v>5829345.983606557</v>
      </c>
      <c r="F146" s="67">
        <f t="shared" si="5"/>
        <v>5.829345983606557</v>
      </c>
      <c r="G146" s="64"/>
      <c r="H146" s="51"/>
    </row>
    <row r="147" spans="1:8" ht="15">
      <c r="A147">
        <v>166</v>
      </c>
      <c r="B147" t="s">
        <v>284</v>
      </c>
      <c r="C147" t="s">
        <v>337</v>
      </c>
      <c r="D147" s="64">
        <v>740104911</v>
      </c>
      <c r="E147" s="66">
        <f t="shared" si="4"/>
        <v>60664336.96721312</v>
      </c>
      <c r="F147" s="67">
        <f t="shared" si="5"/>
        <v>60.66433696721312</v>
      </c>
      <c r="G147" s="64"/>
      <c r="H147" s="51"/>
    </row>
    <row r="148" spans="1:8" ht="15">
      <c r="A148">
        <v>167</v>
      </c>
      <c r="B148" t="s">
        <v>184</v>
      </c>
      <c r="C148" t="s">
        <v>338</v>
      </c>
      <c r="D148" s="64">
        <v>1758629939</v>
      </c>
      <c r="E148" s="66">
        <f t="shared" si="4"/>
        <v>144149995</v>
      </c>
      <c r="F148" s="67">
        <f t="shared" si="5"/>
        <v>144.149995</v>
      </c>
      <c r="G148" s="64"/>
      <c r="H148" s="51"/>
    </row>
    <row r="149" spans="1:8" ht="15">
      <c r="A149">
        <v>168</v>
      </c>
      <c r="B149" t="s">
        <v>284</v>
      </c>
      <c r="C149" t="s">
        <v>339</v>
      </c>
      <c r="D149" s="64">
        <v>399699426</v>
      </c>
      <c r="E149" s="66">
        <f t="shared" si="4"/>
        <v>32762248.032786887</v>
      </c>
      <c r="F149" s="67">
        <f t="shared" si="5"/>
        <v>32.762248032786886</v>
      </c>
      <c r="G149" s="64"/>
      <c r="H149" s="51"/>
    </row>
    <row r="150" spans="1:8" ht="15">
      <c r="A150">
        <v>170</v>
      </c>
      <c r="B150" t="s">
        <v>194</v>
      </c>
      <c r="C150" t="s">
        <v>340</v>
      </c>
      <c r="D150" s="64">
        <v>928786000</v>
      </c>
      <c r="E150" s="66">
        <f t="shared" si="4"/>
        <v>76130000</v>
      </c>
      <c r="F150" s="67">
        <f t="shared" si="5"/>
        <v>76.13</v>
      </c>
      <c r="G150" s="64"/>
      <c r="H150" s="51"/>
    </row>
    <row r="151" spans="1:8" ht="15">
      <c r="A151">
        <v>171</v>
      </c>
      <c r="B151" t="s">
        <v>184</v>
      </c>
      <c r="C151" t="s">
        <v>341</v>
      </c>
      <c r="D151" s="64">
        <v>7220439643</v>
      </c>
      <c r="E151" s="66">
        <f t="shared" si="4"/>
        <v>591839315</v>
      </c>
      <c r="F151" s="67">
        <f t="shared" si="5"/>
        <v>591.839315</v>
      </c>
      <c r="G151" s="64">
        <v>3598498055</v>
      </c>
      <c r="H151" s="51">
        <v>294.95885696721314</v>
      </c>
    </row>
    <row r="152" spans="1:8" ht="15">
      <c r="A152">
        <v>176</v>
      </c>
      <c r="B152" t="s">
        <v>194</v>
      </c>
      <c r="C152" t="s">
        <v>342</v>
      </c>
      <c r="D152" s="64">
        <v>732000000</v>
      </c>
      <c r="E152" s="66">
        <f t="shared" si="4"/>
        <v>60000000</v>
      </c>
      <c r="F152" s="67">
        <f t="shared" si="5"/>
        <v>60</v>
      </c>
      <c r="G152" s="64">
        <v>552653998</v>
      </c>
      <c r="H152" s="51">
        <v>45.29950803278689</v>
      </c>
    </row>
    <row r="153" spans="1:8" ht="15">
      <c r="A153">
        <v>177</v>
      </c>
      <c r="B153" t="s">
        <v>194</v>
      </c>
      <c r="C153" t="s">
        <v>343</v>
      </c>
      <c r="D153" s="64">
        <v>15070770</v>
      </c>
      <c r="E153" s="66">
        <f t="shared" si="4"/>
        <v>1235309.0163934426</v>
      </c>
      <c r="F153" s="67">
        <f t="shared" si="5"/>
        <v>1.2353090163934426</v>
      </c>
      <c r="G153" s="64"/>
      <c r="H153" s="51"/>
    </row>
    <row r="154" spans="1:8" ht="15">
      <c r="A154">
        <v>180</v>
      </c>
      <c r="B154" t="s">
        <v>262</v>
      </c>
      <c r="C154" t="s">
        <v>344</v>
      </c>
      <c r="D154" s="64">
        <v>797392000</v>
      </c>
      <c r="E154" s="66">
        <f t="shared" si="4"/>
        <v>65360000.00000001</v>
      </c>
      <c r="F154" s="67">
        <f t="shared" si="5"/>
        <v>65.36000000000001</v>
      </c>
      <c r="G154" s="64">
        <v>318956800</v>
      </c>
      <c r="H154" s="51">
        <v>26.144</v>
      </c>
    </row>
    <row r="155" spans="1:8" ht="15">
      <c r="A155">
        <v>181</v>
      </c>
      <c r="B155" t="s">
        <v>262</v>
      </c>
      <c r="C155" t="s">
        <v>345</v>
      </c>
      <c r="D155" s="64">
        <v>8584191779</v>
      </c>
      <c r="E155" s="66">
        <f t="shared" si="4"/>
        <v>703622276.9672132</v>
      </c>
      <c r="F155" s="67">
        <f t="shared" si="5"/>
        <v>703.6222769672131</v>
      </c>
      <c r="G155" s="64"/>
      <c r="H155" s="51"/>
    </row>
    <row r="156" spans="1:8" ht="15">
      <c r="A156">
        <v>182</v>
      </c>
      <c r="B156" t="s">
        <v>262</v>
      </c>
      <c r="C156" t="s">
        <v>346</v>
      </c>
      <c r="D156" s="64">
        <v>389790000</v>
      </c>
      <c r="E156" s="66">
        <f t="shared" si="4"/>
        <v>31950000</v>
      </c>
      <c r="F156" s="67">
        <f t="shared" si="5"/>
        <v>31.95</v>
      </c>
      <c r="G156" s="64"/>
      <c r="H156" s="51"/>
    </row>
    <row r="157" spans="1:8" ht="15">
      <c r="A157">
        <v>183</v>
      </c>
      <c r="B157" t="s">
        <v>262</v>
      </c>
      <c r="C157" t="s">
        <v>347</v>
      </c>
      <c r="D157" s="64">
        <v>70211000</v>
      </c>
      <c r="E157" s="66">
        <f t="shared" si="4"/>
        <v>5755000</v>
      </c>
      <c r="F157" s="67">
        <f t="shared" si="5"/>
        <v>5.755</v>
      </c>
      <c r="G157" s="64"/>
      <c r="H157" s="51"/>
    </row>
    <row r="158" spans="1:8" ht="15">
      <c r="A158">
        <v>185</v>
      </c>
      <c r="B158" t="s">
        <v>198</v>
      </c>
      <c r="C158" t="s">
        <v>348</v>
      </c>
      <c r="D158" s="64">
        <v>369867400</v>
      </c>
      <c r="E158" s="66">
        <f t="shared" si="4"/>
        <v>30317000</v>
      </c>
      <c r="F158" s="67">
        <f t="shared" si="5"/>
        <v>30.317</v>
      </c>
      <c r="G158" s="64"/>
      <c r="H158" s="51"/>
    </row>
    <row r="159" spans="1:8" ht="15">
      <c r="A159">
        <v>188</v>
      </c>
      <c r="B159" t="s">
        <v>198</v>
      </c>
      <c r="C159" t="s">
        <v>349</v>
      </c>
      <c r="D159" s="64">
        <v>3464126719</v>
      </c>
      <c r="E159" s="66">
        <f t="shared" si="4"/>
        <v>283944813.0327869</v>
      </c>
      <c r="F159" s="67">
        <f t="shared" si="5"/>
        <v>283.9448130327869</v>
      </c>
      <c r="G159" s="64">
        <v>460895736</v>
      </c>
      <c r="H159" s="51">
        <v>37.778339016393446</v>
      </c>
    </row>
    <row r="160" spans="1:8" ht="15">
      <c r="A160">
        <v>189</v>
      </c>
      <c r="B160" t="s">
        <v>198</v>
      </c>
      <c r="C160" t="s">
        <v>350</v>
      </c>
      <c r="D160" s="64">
        <v>243011800</v>
      </c>
      <c r="E160" s="66">
        <f t="shared" si="4"/>
        <v>19919000</v>
      </c>
      <c r="F160" s="67">
        <f t="shared" si="5"/>
        <v>19.919</v>
      </c>
      <c r="G160" s="64"/>
      <c r="H160" s="51"/>
    </row>
    <row r="161" spans="1:8" ht="15">
      <c r="A161">
        <v>190</v>
      </c>
      <c r="B161" t="s">
        <v>198</v>
      </c>
      <c r="C161" t="s">
        <v>351</v>
      </c>
      <c r="D161" s="64">
        <v>855538054</v>
      </c>
      <c r="E161" s="66">
        <f t="shared" si="4"/>
        <v>70126070</v>
      </c>
      <c r="F161" s="67">
        <f t="shared" si="5"/>
        <v>70.12607</v>
      </c>
      <c r="G161" s="64"/>
      <c r="H161" s="51"/>
    </row>
    <row r="162" spans="1:8" ht="15">
      <c r="A162">
        <v>191</v>
      </c>
      <c r="B162" t="s">
        <v>198</v>
      </c>
      <c r="C162" t="s">
        <v>352</v>
      </c>
      <c r="D162" s="64">
        <v>94370660</v>
      </c>
      <c r="E162" s="66">
        <f t="shared" si="4"/>
        <v>7735300</v>
      </c>
      <c r="F162" s="67">
        <f t="shared" si="5"/>
        <v>7.7353</v>
      </c>
      <c r="G162" s="64"/>
      <c r="H162" s="51"/>
    </row>
    <row r="163" spans="1:8" ht="15">
      <c r="A163">
        <v>192</v>
      </c>
      <c r="B163" t="s">
        <v>198</v>
      </c>
      <c r="C163" t="s">
        <v>353</v>
      </c>
      <c r="D163" s="64">
        <v>773392855</v>
      </c>
      <c r="E163" s="66">
        <f t="shared" si="4"/>
        <v>63392856.96721312</v>
      </c>
      <c r="F163" s="67">
        <f t="shared" si="5"/>
        <v>63.39285696721311</v>
      </c>
      <c r="G163" s="64"/>
      <c r="H163" s="51"/>
    </row>
    <row r="164" spans="1:8" ht="15">
      <c r="A164">
        <v>193</v>
      </c>
      <c r="B164" t="s">
        <v>198</v>
      </c>
      <c r="C164" t="s">
        <v>354</v>
      </c>
      <c r="D164" s="64">
        <v>46440666</v>
      </c>
      <c r="E164" s="66">
        <f t="shared" si="4"/>
        <v>3806611.967213115</v>
      </c>
      <c r="F164" s="67">
        <f t="shared" si="5"/>
        <v>3.806611967213115</v>
      </c>
      <c r="G164" s="64"/>
      <c r="H164" s="51"/>
    </row>
    <row r="165" spans="1:8" ht="15">
      <c r="A165">
        <v>194</v>
      </c>
      <c r="B165" t="s">
        <v>198</v>
      </c>
      <c r="C165" t="s">
        <v>355</v>
      </c>
      <c r="D165" s="64">
        <v>835700000</v>
      </c>
      <c r="E165" s="66">
        <f t="shared" si="4"/>
        <v>68500000</v>
      </c>
      <c r="F165" s="67">
        <f t="shared" si="5"/>
        <v>68.5</v>
      </c>
      <c r="G165" s="64">
        <v>528964855</v>
      </c>
      <c r="H165" s="51">
        <v>43.357775</v>
      </c>
    </row>
    <row r="166" spans="1:8" ht="15">
      <c r="A166">
        <v>195</v>
      </c>
      <c r="B166" t="s">
        <v>198</v>
      </c>
      <c r="C166" t="s">
        <v>356</v>
      </c>
      <c r="D166" s="64">
        <v>1789696434</v>
      </c>
      <c r="E166" s="66">
        <f t="shared" si="4"/>
        <v>146696429.01639345</v>
      </c>
      <c r="F166" s="67">
        <f t="shared" si="5"/>
        <v>146.69642901639347</v>
      </c>
      <c r="G166" s="64">
        <v>849826917</v>
      </c>
      <c r="H166" s="51">
        <v>69.65794401639346</v>
      </c>
    </row>
    <row r="167" spans="1:8" ht="15">
      <c r="A167">
        <v>196</v>
      </c>
      <c r="B167" t="s">
        <v>198</v>
      </c>
      <c r="C167" t="s">
        <v>357</v>
      </c>
      <c r="D167" s="64">
        <v>154315958</v>
      </c>
      <c r="E167" s="66">
        <f t="shared" si="4"/>
        <v>12648849.016393444</v>
      </c>
      <c r="F167" s="67">
        <f t="shared" si="5"/>
        <v>12.648849016393443</v>
      </c>
      <c r="G167" s="64"/>
      <c r="H167" s="51"/>
    </row>
    <row r="168" spans="1:8" ht="15">
      <c r="A168">
        <v>197</v>
      </c>
      <c r="B168" t="s">
        <v>198</v>
      </c>
      <c r="C168" t="s">
        <v>358</v>
      </c>
      <c r="D168" s="64">
        <v>194169027</v>
      </c>
      <c r="E168" s="66">
        <f t="shared" si="4"/>
        <v>15915494.016393444</v>
      </c>
      <c r="F168" s="67">
        <f t="shared" si="5"/>
        <v>15.915494016393444</v>
      </c>
      <c r="G168" s="64"/>
      <c r="H168" s="51"/>
    </row>
    <row r="169" spans="1:8" ht="15">
      <c r="A169">
        <v>198</v>
      </c>
      <c r="B169" t="s">
        <v>198</v>
      </c>
      <c r="C169" t="s">
        <v>359</v>
      </c>
      <c r="D169" s="64">
        <v>652273000</v>
      </c>
      <c r="E169" s="66">
        <f t="shared" si="4"/>
        <v>53465000</v>
      </c>
      <c r="F169" s="67">
        <f t="shared" si="5"/>
        <v>53.465</v>
      </c>
      <c r="G169" s="64"/>
      <c r="H169" s="51"/>
    </row>
    <row r="170" spans="1:8" ht="15">
      <c r="A170">
        <v>199</v>
      </c>
      <c r="B170" t="s">
        <v>198</v>
      </c>
      <c r="C170" t="s">
        <v>360</v>
      </c>
      <c r="D170" s="64">
        <v>189076832</v>
      </c>
      <c r="E170" s="66">
        <f t="shared" si="4"/>
        <v>15498100.983606558</v>
      </c>
      <c r="F170" s="67">
        <f t="shared" si="5"/>
        <v>15.498100983606559</v>
      </c>
      <c r="G170" s="64"/>
      <c r="H170" s="51"/>
    </row>
    <row r="171" spans="1:8" ht="15">
      <c r="A171">
        <v>200</v>
      </c>
      <c r="B171" t="s">
        <v>284</v>
      </c>
      <c r="C171" t="s">
        <v>361</v>
      </c>
      <c r="D171" s="64">
        <v>890209600</v>
      </c>
      <c r="E171" s="66">
        <f t="shared" si="4"/>
        <v>72968000</v>
      </c>
      <c r="F171" s="67">
        <f t="shared" si="5"/>
        <v>72.968</v>
      </c>
      <c r="G171" s="64">
        <v>573294982</v>
      </c>
      <c r="H171" s="51">
        <v>46.99139196721312</v>
      </c>
    </row>
    <row r="172" spans="1:8" ht="15">
      <c r="A172">
        <v>201</v>
      </c>
      <c r="B172" t="s">
        <v>284</v>
      </c>
      <c r="C172" t="s">
        <v>362</v>
      </c>
      <c r="D172" s="64">
        <v>1387798800</v>
      </c>
      <c r="E172" s="66">
        <f t="shared" si="4"/>
        <v>113754000</v>
      </c>
      <c r="F172" s="67">
        <f t="shared" si="5"/>
        <v>113.754</v>
      </c>
      <c r="G172" s="64">
        <v>231207275</v>
      </c>
      <c r="H172" s="51">
        <v>18.95141598360656</v>
      </c>
    </row>
    <row r="173" spans="1:8" ht="15">
      <c r="A173">
        <v>202</v>
      </c>
      <c r="B173" t="s">
        <v>284</v>
      </c>
      <c r="C173" t="s">
        <v>363</v>
      </c>
      <c r="D173" s="64">
        <v>1959039400</v>
      </c>
      <c r="E173" s="66">
        <f t="shared" si="4"/>
        <v>160577000</v>
      </c>
      <c r="F173" s="67">
        <f t="shared" si="5"/>
        <v>160.577</v>
      </c>
      <c r="G173" s="64">
        <v>763127141</v>
      </c>
      <c r="H173" s="51">
        <v>62.551405</v>
      </c>
    </row>
    <row r="174" spans="1:8" ht="15">
      <c r="A174">
        <v>203</v>
      </c>
      <c r="B174" t="s">
        <v>284</v>
      </c>
      <c r="C174" t="s">
        <v>364</v>
      </c>
      <c r="D174" s="64">
        <v>449813000</v>
      </c>
      <c r="E174" s="66">
        <f t="shared" si="4"/>
        <v>36869918.03278689</v>
      </c>
      <c r="F174" s="67">
        <f t="shared" si="5"/>
        <v>36.86991803278689</v>
      </c>
      <c r="G174" s="64"/>
      <c r="H174" s="51"/>
    </row>
    <row r="175" spans="1:8" ht="15">
      <c r="A175">
        <v>204</v>
      </c>
      <c r="B175" t="s">
        <v>284</v>
      </c>
      <c r="C175" t="s">
        <v>365</v>
      </c>
      <c r="D175" s="64">
        <v>1433414600</v>
      </c>
      <c r="E175" s="66">
        <f t="shared" si="4"/>
        <v>117493000</v>
      </c>
      <c r="F175" s="67">
        <f t="shared" si="5"/>
        <v>117.493</v>
      </c>
      <c r="G175" s="64">
        <v>9388022</v>
      </c>
      <c r="H175" s="51">
        <v>0.76951</v>
      </c>
    </row>
    <row r="176" spans="1:8" ht="15">
      <c r="A176">
        <v>205</v>
      </c>
      <c r="B176" t="s">
        <v>247</v>
      </c>
      <c r="C176" t="s">
        <v>366</v>
      </c>
      <c r="D176" s="64">
        <v>1421349239</v>
      </c>
      <c r="E176" s="66">
        <f t="shared" si="4"/>
        <v>116504035.98360656</v>
      </c>
      <c r="F176" s="67">
        <f t="shared" si="5"/>
        <v>116.50403598360656</v>
      </c>
      <c r="G176" s="64"/>
      <c r="H176" s="51"/>
    </row>
    <row r="177" spans="1:8" ht="15">
      <c r="A177">
        <v>206</v>
      </c>
      <c r="B177" t="s">
        <v>198</v>
      </c>
      <c r="C177" t="s">
        <v>367</v>
      </c>
      <c r="D177" s="64">
        <v>514083222</v>
      </c>
      <c r="E177" s="66">
        <f t="shared" si="4"/>
        <v>42137969.016393445</v>
      </c>
      <c r="F177" s="67">
        <f t="shared" si="5"/>
        <v>42.13796901639345</v>
      </c>
      <c r="G177" s="64"/>
      <c r="H177" s="51"/>
    </row>
    <row r="178" spans="1:8" ht="15">
      <c r="A178">
        <v>207</v>
      </c>
      <c r="B178" t="s">
        <v>198</v>
      </c>
      <c r="C178" t="s">
        <v>368</v>
      </c>
      <c r="D178" s="64">
        <v>920446446</v>
      </c>
      <c r="E178" s="66">
        <f t="shared" si="4"/>
        <v>75446430</v>
      </c>
      <c r="F178" s="67">
        <f t="shared" si="5"/>
        <v>75.44643</v>
      </c>
      <c r="G178" s="64"/>
      <c r="H178" s="51"/>
    </row>
    <row r="179" spans="1:8" ht="15">
      <c r="A179">
        <v>208</v>
      </c>
      <c r="B179" t="s">
        <v>198</v>
      </c>
      <c r="C179" t="s">
        <v>369</v>
      </c>
      <c r="D179" s="64">
        <v>114567577</v>
      </c>
      <c r="E179" s="66">
        <f t="shared" si="4"/>
        <v>9390785</v>
      </c>
      <c r="F179" s="67">
        <f t="shared" si="5"/>
        <v>9.390785</v>
      </c>
      <c r="G179" s="64"/>
      <c r="H179" s="51"/>
    </row>
    <row r="180" spans="1:8" ht="15">
      <c r="A180">
        <v>209</v>
      </c>
      <c r="B180" t="s">
        <v>198</v>
      </c>
      <c r="C180" t="s">
        <v>370</v>
      </c>
      <c r="D180" s="64">
        <v>1622491066</v>
      </c>
      <c r="E180" s="66">
        <f t="shared" si="4"/>
        <v>132991070.98360656</v>
      </c>
      <c r="F180" s="67">
        <f t="shared" si="5"/>
        <v>132.99107098360656</v>
      </c>
      <c r="G180" s="64">
        <v>1366993615</v>
      </c>
      <c r="H180" s="51">
        <v>112.04865696721312</v>
      </c>
    </row>
    <row r="181" spans="1:8" ht="15">
      <c r="A181">
        <v>210</v>
      </c>
      <c r="B181" t="s">
        <v>284</v>
      </c>
      <c r="C181" t="s">
        <v>371</v>
      </c>
      <c r="D181" s="64">
        <v>2360443800</v>
      </c>
      <c r="E181" s="66">
        <f t="shared" si="4"/>
        <v>193479000</v>
      </c>
      <c r="F181" s="67">
        <f t="shared" si="5"/>
        <v>193.479</v>
      </c>
      <c r="G181" s="64"/>
      <c r="H181" s="51"/>
    </row>
    <row r="182" spans="1:8" ht="15">
      <c r="A182">
        <v>211</v>
      </c>
      <c r="B182" t="s">
        <v>284</v>
      </c>
      <c r="C182" t="s">
        <v>372</v>
      </c>
      <c r="D182" s="64">
        <v>2586363400</v>
      </c>
      <c r="E182" s="66">
        <f t="shared" si="4"/>
        <v>211997000</v>
      </c>
      <c r="F182" s="67">
        <f t="shared" si="5"/>
        <v>211.997</v>
      </c>
      <c r="G182" s="64">
        <v>452587060</v>
      </c>
      <c r="H182" s="51">
        <v>37.0973</v>
      </c>
    </row>
    <row r="183" spans="1:8" ht="15">
      <c r="A183">
        <v>212</v>
      </c>
      <c r="B183" t="s">
        <v>198</v>
      </c>
      <c r="C183" t="s">
        <v>373</v>
      </c>
      <c r="D183" s="64">
        <v>418301400</v>
      </c>
      <c r="E183" s="66">
        <f t="shared" si="4"/>
        <v>34287000</v>
      </c>
      <c r="F183" s="67">
        <f t="shared" si="5"/>
        <v>34.287</v>
      </c>
      <c r="G183" s="64"/>
      <c r="H183" s="51"/>
    </row>
    <row r="184" spans="1:8" ht="15">
      <c r="A184">
        <v>213</v>
      </c>
      <c r="B184" t="s">
        <v>198</v>
      </c>
      <c r="C184" t="s">
        <v>374</v>
      </c>
      <c r="D184" s="64">
        <v>1425983934</v>
      </c>
      <c r="E184" s="66">
        <f t="shared" si="4"/>
        <v>116883929.01639345</v>
      </c>
      <c r="F184" s="67">
        <f t="shared" si="5"/>
        <v>116.88392901639345</v>
      </c>
      <c r="G184" s="64"/>
      <c r="H184" s="51"/>
    </row>
    <row r="185" spans="1:8" ht="15">
      <c r="A185">
        <v>214</v>
      </c>
      <c r="B185" t="s">
        <v>198</v>
      </c>
      <c r="C185" t="s">
        <v>375</v>
      </c>
      <c r="D185" s="64">
        <v>2941071434</v>
      </c>
      <c r="E185" s="66">
        <f t="shared" si="4"/>
        <v>241071429.01639345</v>
      </c>
      <c r="F185" s="67">
        <f t="shared" si="5"/>
        <v>241.07142901639347</v>
      </c>
      <c r="G185" s="64"/>
      <c r="H185" s="51"/>
    </row>
    <row r="186" spans="1:8" ht="15">
      <c r="A186">
        <v>215</v>
      </c>
      <c r="B186" t="s">
        <v>284</v>
      </c>
      <c r="C186" t="s">
        <v>376</v>
      </c>
      <c r="D186" s="64">
        <v>622187800</v>
      </c>
      <c r="E186" s="66">
        <f t="shared" si="4"/>
        <v>50999000</v>
      </c>
      <c r="F186" s="67">
        <f t="shared" si="5"/>
        <v>50.999</v>
      </c>
      <c r="G186" s="64">
        <v>46337467</v>
      </c>
      <c r="H186" s="51">
        <v>3.7981530327868853</v>
      </c>
    </row>
    <row r="187" spans="1:8" ht="15">
      <c r="A187">
        <v>216</v>
      </c>
      <c r="B187" t="s">
        <v>262</v>
      </c>
      <c r="C187" t="s">
        <v>377</v>
      </c>
      <c r="D187" s="64">
        <v>1836844200</v>
      </c>
      <c r="E187" s="66">
        <f t="shared" si="4"/>
        <v>150561000</v>
      </c>
      <c r="F187" s="67">
        <f t="shared" si="5"/>
        <v>150.561</v>
      </c>
      <c r="G187" s="64">
        <v>551061800</v>
      </c>
      <c r="H187" s="51">
        <v>45.169</v>
      </c>
    </row>
    <row r="188" spans="1:8" ht="15">
      <c r="A188">
        <v>217</v>
      </c>
      <c r="B188" t="s">
        <v>262</v>
      </c>
      <c r="C188" t="s">
        <v>378</v>
      </c>
      <c r="D188" s="64">
        <v>1936591400</v>
      </c>
      <c r="E188" s="66">
        <f t="shared" si="4"/>
        <v>158737000</v>
      </c>
      <c r="F188" s="67">
        <f t="shared" si="5"/>
        <v>158.737</v>
      </c>
      <c r="G188" s="64">
        <v>829966000</v>
      </c>
      <c r="H188" s="51">
        <v>68.03</v>
      </c>
    </row>
    <row r="189" spans="1:8" ht="15">
      <c r="A189">
        <v>218</v>
      </c>
      <c r="B189" t="s">
        <v>194</v>
      </c>
      <c r="C189" t="s">
        <v>379</v>
      </c>
      <c r="D189" s="64">
        <v>477838974</v>
      </c>
      <c r="E189" s="66">
        <f t="shared" si="4"/>
        <v>39167129.016393445</v>
      </c>
      <c r="F189" s="67">
        <f t="shared" si="5"/>
        <v>39.167129016393446</v>
      </c>
      <c r="G189" s="64"/>
      <c r="H189" s="51"/>
    </row>
    <row r="190" spans="1:8" ht="15">
      <c r="A190">
        <v>219</v>
      </c>
      <c r="B190" t="s">
        <v>284</v>
      </c>
      <c r="C190" t="s">
        <v>380</v>
      </c>
      <c r="D190" s="64">
        <v>1544337000</v>
      </c>
      <c r="E190" s="66">
        <f t="shared" si="4"/>
        <v>126585000</v>
      </c>
      <c r="F190" s="67">
        <f t="shared" si="5"/>
        <v>126.585</v>
      </c>
      <c r="G190" s="64"/>
      <c r="H190" s="51"/>
    </row>
    <row r="191" spans="1:8" ht="15">
      <c r="A191">
        <v>222</v>
      </c>
      <c r="B191" t="s">
        <v>184</v>
      </c>
      <c r="C191" t="s">
        <v>65</v>
      </c>
      <c r="D191" s="64">
        <v>12922423000</v>
      </c>
      <c r="E191" s="66">
        <f t="shared" si="4"/>
        <v>1059215000.0000001</v>
      </c>
      <c r="F191" s="67">
        <f t="shared" si="5"/>
        <v>1059.2150000000001</v>
      </c>
      <c r="G191" s="64">
        <v>726233975</v>
      </c>
      <c r="H191" s="51">
        <v>59.527375</v>
      </c>
    </row>
    <row r="192" spans="1:8" ht="15">
      <c r="A192">
        <v>223</v>
      </c>
      <c r="B192" t="s">
        <v>194</v>
      </c>
      <c r="C192" t="s">
        <v>381</v>
      </c>
      <c r="D192" s="64">
        <v>96246081</v>
      </c>
      <c r="E192" s="66">
        <f t="shared" si="4"/>
        <v>7889023.032786885</v>
      </c>
      <c r="F192" s="67">
        <f t="shared" si="5"/>
        <v>7.889023032786885</v>
      </c>
      <c r="G192" s="64"/>
      <c r="H192" s="51"/>
    </row>
    <row r="193" spans="1:8" ht="15">
      <c r="A193">
        <v>225</v>
      </c>
      <c r="B193" t="s">
        <v>194</v>
      </c>
      <c r="C193" t="s">
        <v>382</v>
      </c>
      <c r="D193" s="64">
        <v>15115324</v>
      </c>
      <c r="E193" s="66">
        <f t="shared" si="4"/>
        <v>1238960.9836065574</v>
      </c>
      <c r="F193" s="67">
        <f t="shared" si="5"/>
        <v>1.2389609836065574</v>
      </c>
      <c r="G193" s="64"/>
      <c r="H193" s="51"/>
    </row>
    <row r="194" spans="1:8" ht="15">
      <c r="A194">
        <v>226</v>
      </c>
      <c r="B194" t="s">
        <v>186</v>
      </c>
      <c r="C194" t="s">
        <v>383</v>
      </c>
      <c r="D194" s="64">
        <v>309458368</v>
      </c>
      <c r="E194" s="66">
        <f t="shared" si="4"/>
        <v>25365440</v>
      </c>
      <c r="F194" s="67">
        <f t="shared" si="5"/>
        <v>25.36544</v>
      </c>
      <c r="G194" s="64"/>
      <c r="H194" s="51"/>
    </row>
    <row r="195" spans="1:8" ht="15">
      <c r="A195">
        <v>227</v>
      </c>
      <c r="B195" t="s">
        <v>182</v>
      </c>
      <c r="C195" t="s">
        <v>384</v>
      </c>
      <c r="D195" s="64">
        <v>1299902497</v>
      </c>
      <c r="E195" s="66">
        <f t="shared" si="4"/>
        <v>106549385</v>
      </c>
      <c r="F195" s="67">
        <f t="shared" si="5"/>
        <v>106.549385</v>
      </c>
      <c r="G195" s="64">
        <v>114782626</v>
      </c>
      <c r="H195" s="51">
        <v>9.408411967213114</v>
      </c>
    </row>
    <row r="196" spans="1:8" ht="15">
      <c r="A196">
        <v>228</v>
      </c>
      <c r="B196" t="s">
        <v>194</v>
      </c>
      <c r="C196" t="s">
        <v>385</v>
      </c>
      <c r="D196" s="64">
        <v>272305366</v>
      </c>
      <c r="E196" s="66">
        <f t="shared" si="4"/>
        <v>22320111.967213117</v>
      </c>
      <c r="F196" s="67">
        <f t="shared" si="5"/>
        <v>22.320111967213116</v>
      </c>
      <c r="G196" s="64">
        <v>167637089</v>
      </c>
      <c r="H196" s="51">
        <v>13.740745</v>
      </c>
    </row>
    <row r="197" spans="1:8" ht="15">
      <c r="A197">
        <v>229</v>
      </c>
      <c r="B197" t="s">
        <v>192</v>
      </c>
      <c r="C197" t="s">
        <v>386</v>
      </c>
      <c r="D197" s="64">
        <v>2739612858</v>
      </c>
      <c r="E197" s="66">
        <f t="shared" si="4"/>
        <v>224558430.98360658</v>
      </c>
      <c r="F197" s="67">
        <f t="shared" si="5"/>
        <v>224.55843098360657</v>
      </c>
      <c r="G197" s="64"/>
      <c r="H197" s="51"/>
    </row>
    <row r="198" spans="1:8" ht="15">
      <c r="A198">
        <v>230</v>
      </c>
      <c r="B198" t="s">
        <v>284</v>
      </c>
      <c r="C198" t="s">
        <v>387</v>
      </c>
      <c r="D198" s="64">
        <v>4032039000</v>
      </c>
      <c r="E198" s="66">
        <f t="shared" si="4"/>
        <v>330495000</v>
      </c>
      <c r="F198" s="67">
        <f t="shared" si="5"/>
        <v>330.495</v>
      </c>
      <c r="G198" s="64">
        <v>1794510200</v>
      </c>
      <c r="H198" s="51">
        <v>147.091</v>
      </c>
    </row>
    <row r="199" spans="1:8" ht="15">
      <c r="A199">
        <v>231</v>
      </c>
      <c r="B199" t="s">
        <v>284</v>
      </c>
      <c r="C199" t="s">
        <v>388</v>
      </c>
      <c r="D199" s="64">
        <v>526979000</v>
      </c>
      <c r="E199" s="66">
        <f aca="true" t="shared" si="6" ref="E199:E253">D199/$H$1</f>
        <v>43195000</v>
      </c>
      <c r="F199" s="67">
        <f aca="true" t="shared" si="7" ref="F199:F253">E199/$I$1</f>
        <v>43.195</v>
      </c>
      <c r="G199" s="64">
        <v>139860214</v>
      </c>
      <c r="H199" s="51">
        <v>11.463951967213115</v>
      </c>
    </row>
    <row r="200" spans="1:8" ht="15">
      <c r="A200">
        <v>233</v>
      </c>
      <c r="B200" t="s">
        <v>284</v>
      </c>
      <c r="C200" t="s">
        <v>389</v>
      </c>
      <c r="D200" s="64">
        <v>104632958</v>
      </c>
      <c r="E200" s="66">
        <f t="shared" si="6"/>
        <v>8576471.967213115</v>
      </c>
      <c r="F200" s="67">
        <f t="shared" si="7"/>
        <v>8.576471967213115</v>
      </c>
      <c r="G200" s="64"/>
      <c r="H200" s="51"/>
    </row>
    <row r="201" spans="1:8" ht="15">
      <c r="A201">
        <v>234</v>
      </c>
      <c r="B201" t="s">
        <v>284</v>
      </c>
      <c r="C201" t="s">
        <v>390</v>
      </c>
      <c r="D201" s="64">
        <v>458488200</v>
      </c>
      <c r="E201" s="66">
        <f t="shared" si="6"/>
        <v>37581000</v>
      </c>
      <c r="F201" s="67">
        <f t="shared" si="7"/>
        <v>37.581</v>
      </c>
      <c r="G201" s="64"/>
      <c r="H201" s="51"/>
    </row>
    <row r="202" spans="1:8" ht="15">
      <c r="A202">
        <v>235</v>
      </c>
      <c r="B202" t="s">
        <v>186</v>
      </c>
      <c r="C202" t="s">
        <v>391</v>
      </c>
      <c r="D202" s="64">
        <v>1229699439</v>
      </c>
      <c r="E202" s="66">
        <f t="shared" si="6"/>
        <v>100795035.98360656</v>
      </c>
      <c r="F202" s="67">
        <f t="shared" si="7"/>
        <v>100.79503598360657</v>
      </c>
      <c r="G202" s="64">
        <v>276368845</v>
      </c>
      <c r="H202" s="51">
        <v>22.653184016393446</v>
      </c>
    </row>
    <row r="203" spans="1:8" ht="15">
      <c r="A203">
        <v>236</v>
      </c>
      <c r="B203" t="s">
        <v>186</v>
      </c>
      <c r="C203" t="s">
        <v>392</v>
      </c>
      <c r="D203" s="64">
        <v>1180511406</v>
      </c>
      <c r="E203" s="66">
        <f t="shared" si="6"/>
        <v>96763230</v>
      </c>
      <c r="F203" s="67">
        <f t="shared" si="7"/>
        <v>96.76323</v>
      </c>
      <c r="G203" s="64">
        <v>317971406</v>
      </c>
      <c r="H203" s="51">
        <v>26.06323</v>
      </c>
    </row>
    <row r="204" spans="1:8" ht="15">
      <c r="A204">
        <v>237</v>
      </c>
      <c r="B204" t="s">
        <v>194</v>
      </c>
      <c r="C204" t="s">
        <v>393</v>
      </c>
      <c r="D204" s="64">
        <v>133732740</v>
      </c>
      <c r="E204" s="66">
        <f t="shared" si="6"/>
        <v>10961700</v>
      </c>
      <c r="F204" s="67">
        <f t="shared" si="7"/>
        <v>10.9617</v>
      </c>
      <c r="G204" s="64">
        <v>133732740</v>
      </c>
      <c r="H204" s="51">
        <v>10.9617</v>
      </c>
    </row>
    <row r="205" spans="1:8" ht="15">
      <c r="A205">
        <v>242</v>
      </c>
      <c r="B205" t="s">
        <v>198</v>
      </c>
      <c r="C205" t="s">
        <v>394</v>
      </c>
      <c r="D205" s="64">
        <v>652029000</v>
      </c>
      <c r="E205" s="66">
        <f t="shared" si="6"/>
        <v>53445000</v>
      </c>
      <c r="F205" s="67">
        <f t="shared" si="7"/>
        <v>53.445</v>
      </c>
      <c r="G205" s="64"/>
      <c r="H205" s="51"/>
    </row>
    <row r="206" spans="1:8" ht="15">
      <c r="A206">
        <v>243</v>
      </c>
      <c r="B206" t="s">
        <v>198</v>
      </c>
      <c r="C206" t="s">
        <v>395</v>
      </c>
      <c r="D206" s="64">
        <v>1603622876</v>
      </c>
      <c r="E206" s="66">
        <f t="shared" si="6"/>
        <v>131444498.03278689</v>
      </c>
      <c r="F206" s="67">
        <f t="shared" si="7"/>
        <v>131.4444980327869</v>
      </c>
      <c r="G206" s="64"/>
      <c r="H206" s="51"/>
    </row>
    <row r="207" spans="1:8" ht="15">
      <c r="A207">
        <v>244</v>
      </c>
      <c r="B207" t="s">
        <v>198</v>
      </c>
      <c r="C207" t="s">
        <v>396</v>
      </c>
      <c r="D207" s="64">
        <v>1144787000</v>
      </c>
      <c r="E207" s="66">
        <f t="shared" si="6"/>
        <v>93835000</v>
      </c>
      <c r="F207" s="67">
        <f t="shared" si="7"/>
        <v>93.835</v>
      </c>
      <c r="G207" s="64"/>
      <c r="H207" s="51"/>
    </row>
    <row r="208" spans="1:8" ht="15">
      <c r="A208">
        <v>245</v>
      </c>
      <c r="B208" t="s">
        <v>198</v>
      </c>
      <c r="C208" t="s">
        <v>397</v>
      </c>
      <c r="D208" s="64">
        <v>1139236000</v>
      </c>
      <c r="E208" s="66">
        <f t="shared" si="6"/>
        <v>93380000</v>
      </c>
      <c r="F208" s="67">
        <f t="shared" si="7"/>
        <v>93.38</v>
      </c>
      <c r="G208" s="64"/>
      <c r="H208" s="51"/>
    </row>
    <row r="209" spans="1:8" ht="15">
      <c r="A209">
        <v>247</v>
      </c>
      <c r="B209" t="s">
        <v>284</v>
      </c>
      <c r="C209" t="s">
        <v>80</v>
      </c>
      <c r="D209" s="64">
        <v>253406200</v>
      </c>
      <c r="E209" s="66">
        <f t="shared" si="6"/>
        <v>20771000</v>
      </c>
      <c r="F209" s="67">
        <f t="shared" si="7"/>
        <v>20.771</v>
      </c>
      <c r="G209" s="64">
        <v>129222400</v>
      </c>
      <c r="H209" s="51">
        <v>10.592</v>
      </c>
    </row>
    <row r="210" spans="1:8" ht="15">
      <c r="A210">
        <v>248</v>
      </c>
      <c r="B210" t="s">
        <v>284</v>
      </c>
      <c r="C210" t="s">
        <v>398</v>
      </c>
      <c r="D210" s="64">
        <v>961042800</v>
      </c>
      <c r="E210" s="66">
        <f t="shared" si="6"/>
        <v>78774000</v>
      </c>
      <c r="F210" s="67">
        <f t="shared" si="7"/>
        <v>78.774</v>
      </c>
      <c r="G210" s="64">
        <v>442926429</v>
      </c>
      <c r="H210" s="51">
        <v>36.305445</v>
      </c>
    </row>
    <row r="211" spans="1:8" ht="15">
      <c r="A211">
        <v>249</v>
      </c>
      <c r="B211" t="s">
        <v>284</v>
      </c>
      <c r="C211" t="s">
        <v>399</v>
      </c>
      <c r="D211" s="64">
        <v>645587400</v>
      </c>
      <c r="E211" s="66">
        <f t="shared" si="6"/>
        <v>52917000</v>
      </c>
      <c r="F211" s="67">
        <f t="shared" si="7"/>
        <v>52.917</v>
      </c>
      <c r="G211" s="64">
        <v>290213600</v>
      </c>
      <c r="H211" s="51">
        <v>23.788</v>
      </c>
    </row>
    <row r="212" spans="1:8" ht="15">
      <c r="A212">
        <v>250</v>
      </c>
      <c r="B212" t="s">
        <v>284</v>
      </c>
      <c r="C212" t="s">
        <v>400</v>
      </c>
      <c r="D212" s="64">
        <v>961079400</v>
      </c>
      <c r="E212" s="66">
        <f t="shared" si="6"/>
        <v>78777000</v>
      </c>
      <c r="F212" s="67">
        <f t="shared" si="7"/>
        <v>78.777</v>
      </c>
      <c r="G212" s="64"/>
      <c r="H212" s="51"/>
    </row>
    <row r="213" spans="1:8" ht="15">
      <c r="A213">
        <v>251</v>
      </c>
      <c r="B213" t="s">
        <v>198</v>
      </c>
      <c r="C213" t="s">
        <v>401</v>
      </c>
      <c r="D213" s="64">
        <v>559980171</v>
      </c>
      <c r="E213" s="66">
        <f t="shared" si="6"/>
        <v>45900014.016393445</v>
      </c>
      <c r="F213" s="67">
        <f t="shared" si="7"/>
        <v>45.90001401639345</v>
      </c>
      <c r="G213" s="64"/>
      <c r="H213" s="51"/>
    </row>
    <row r="214" spans="1:8" ht="15">
      <c r="A214">
        <v>252</v>
      </c>
      <c r="B214" t="s">
        <v>198</v>
      </c>
      <c r="C214" t="s">
        <v>402</v>
      </c>
      <c r="D214" s="64">
        <v>96594903</v>
      </c>
      <c r="E214" s="66">
        <f t="shared" si="6"/>
        <v>7917615</v>
      </c>
      <c r="F214" s="67">
        <f t="shared" si="7"/>
        <v>7.917615</v>
      </c>
      <c r="G214" s="64"/>
      <c r="H214" s="51"/>
    </row>
    <row r="215" spans="1:8" ht="15">
      <c r="A215">
        <v>253</v>
      </c>
      <c r="B215" t="s">
        <v>198</v>
      </c>
      <c r="C215" t="s">
        <v>403</v>
      </c>
      <c r="D215" s="64">
        <v>998109999</v>
      </c>
      <c r="E215" s="66">
        <f t="shared" si="6"/>
        <v>81812295</v>
      </c>
      <c r="F215" s="67">
        <f t="shared" si="7"/>
        <v>81.812295</v>
      </c>
      <c r="G215" s="64"/>
      <c r="H215" s="51"/>
    </row>
    <row r="216" spans="1:8" ht="15">
      <c r="A216">
        <v>257</v>
      </c>
      <c r="B216" t="s">
        <v>186</v>
      </c>
      <c r="C216" t="s">
        <v>404</v>
      </c>
      <c r="D216" s="64">
        <v>499787274</v>
      </c>
      <c r="E216" s="66">
        <f t="shared" si="6"/>
        <v>40966170</v>
      </c>
      <c r="F216" s="67">
        <f t="shared" si="7"/>
        <v>40.96617</v>
      </c>
      <c r="G216" s="64">
        <v>71528649</v>
      </c>
      <c r="H216" s="51">
        <v>5.863004016393442</v>
      </c>
    </row>
    <row r="217" spans="1:8" ht="15">
      <c r="A217">
        <v>258</v>
      </c>
      <c r="B217" t="s">
        <v>262</v>
      </c>
      <c r="C217" t="s">
        <v>405</v>
      </c>
      <c r="D217" s="64">
        <v>5253978800</v>
      </c>
      <c r="E217" s="66">
        <f t="shared" si="6"/>
        <v>430654000</v>
      </c>
      <c r="F217" s="67">
        <f t="shared" si="7"/>
        <v>430.654</v>
      </c>
      <c r="G217" s="64">
        <v>138640800</v>
      </c>
      <c r="H217" s="51">
        <v>11.364</v>
      </c>
    </row>
    <row r="218" spans="1:8" ht="15">
      <c r="A218">
        <v>259</v>
      </c>
      <c r="B218" t="s">
        <v>198</v>
      </c>
      <c r="C218" t="s">
        <v>143</v>
      </c>
      <c r="D218" s="64">
        <v>1051016946</v>
      </c>
      <c r="E218" s="66">
        <f t="shared" si="6"/>
        <v>86148930</v>
      </c>
      <c r="F218" s="67">
        <f t="shared" si="7"/>
        <v>86.14893</v>
      </c>
      <c r="G218" s="64">
        <v>630610168</v>
      </c>
      <c r="H218" s="51">
        <v>51.68935803278689</v>
      </c>
    </row>
    <row r="219" spans="1:8" ht="15">
      <c r="A219">
        <v>260</v>
      </c>
      <c r="B219" t="s">
        <v>198</v>
      </c>
      <c r="C219" t="s">
        <v>144</v>
      </c>
      <c r="D219" s="64">
        <v>458053124</v>
      </c>
      <c r="E219" s="66">
        <f t="shared" si="6"/>
        <v>37545338.03278689</v>
      </c>
      <c r="F219" s="67">
        <f t="shared" si="7"/>
        <v>37.545338032786894</v>
      </c>
      <c r="G219" s="64">
        <v>274831877</v>
      </c>
      <c r="H219" s="51">
        <v>22.527203032786886</v>
      </c>
    </row>
    <row r="220" spans="1:8" ht="15">
      <c r="A220">
        <v>261</v>
      </c>
      <c r="B220" t="s">
        <v>250</v>
      </c>
      <c r="C220" t="s">
        <v>406</v>
      </c>
      <c r="D220" s="64">
        <v>6164173074</v>
      </c>
      <c r="E220" s="66">
        <f t="shared" si="6"/>
        <v>505260088.0327869</v>
      </c>
      <c r="F220" s="67">
        <f t="shared" si="7"/>
        <v>505.2600880327869</v>
      </c>
      <c r="G220" s="64">
        <v>2422569848</v>
      </c>
      <c r="H220" s="51">
        <v>198.57129901639345</v>
      </c>
    </row>
    <row r="221" spans="1:8" ht="15">
      <c r="A221">
        <v>262</v>
      </c>
      <c r="B221" t="s">
        <v>284</v>
      </c>
      <c r="C221" t="s">
        <v>407</v>
      </c>
      <c r="D221" s="64">
        <v>493563200</v>
      </c>
      <c r="E221" s="66">
        <f t="shared" si="6"/>
        <v>40456000</v>
      </c>
      <c r="F221" s="67">
        <f t="shared" si="7"/>
        <v>40.456</v>
      </c>
      <c r="G221" s="64">
        <v>157294600</v>
      </c>
      <c r="H221" s="51">
        <v>12.893</v>
      </c>
    </row>
    <row r="222" spans="1:8" ht="15">
      <c r="A222">
        <v>263</v>
      </c>
      <c r="B222" t="s">
        <v>194</v>
      </c>
      <c r="C222" t="s">
        <v>408</v>
      </c>
      <c r="D222" s="64">
        <v>376370000</v>
      </c>
      <c r="E222" s="66">
        <f t="shared" si="6"/>
        <v>30850000</v>
      </c>
      <c r="F222" s="67">
        <f t="shared" si="7"/>
        <v>30.85</v>
      </c>
      <c r="G222" s="64">
        <v>267009200</v>
      </c>
      <c r="H222" s="51">
        <v>21.886</v>
      </c>
    </row>
    <row r="223" spans="1:8" ht="15">
      <c r="A223">
        <v>264</v>
      </c>
      <c r="B223" t="s">
        <v>184</v>
      </c>
      <c r="C223" t="s">
        <v>409</v>
      </c>
      <c r="D223" s="64">
        <v>8980434091</v>
      </c>
      <c r="E223" s="66">
        <f t="shared" si="6"/>
        <v>736101155</v>
      </c>
      <c r="F223" s="67">
        <f t="shared" si="7"/>
        <v>736.101155</v>
      </c>
      <c r="G223" s="64">
        <v>1900910975</v>
      </c>
      <c r="H223" s="51">
        <v>155.812375</v>
      </c>
    </row>
    <row r="224" spans="1:8" ht="15">
      <c r="A224">
        <v>266</v>
      </c>
      <c r="B224" t="s">
        <v>284</v>
      </c>
      <c r="C224" t="s">
        <v>410</v>
      </c>
      <c r="D224" s="64">
        <v>555344000</v>
      </c>
      <c r="E224" s="66">
        <f t="shared" si="6"/>
        <v>45520000</v>
      </c>
      <c r="F224" s="67">
        <f t="shared" si="7"/>
        <v>45.52</v>
      </c>
      <c r="G224" s="64">
        <v>113838200</v>
      </c>
      <c r="H224" s="51">
        <v>9.331</v>
      </c>
    </row>
    <row r="225" spans="1:8" ht="15">
      <c r="A225">
        <v>267</v>
      </c>
      <c r="B225" t="s">
        <v>284</v>
      </c>
      <c r="C225" t="s">
        <v>411</v>
      </c>
      <c r="D225" s="64">
        <v>182634000</v>
      </c>
      <c r="E225" s="66">
        <f t="shared" si="6"/>
        <v>14970000</v>
      </c>
      <c r="F225" s="67">
        <f t="shared" si="7"/>
        <v>14.97</v>
      </c>
      <c r="G225" s="64">
        <v>151060400</v>
      </c>
      <c r="H225" s="51">
        <v>12.382</v>
      </c>
    </row>
    <row r="226" spans="1:8" ht="15">
      <c r="A226">
        <v>268</v>
      </c>
      <c r="B226" t="s">
        <v>186</v>
      </c>
      <c r="C226" t="s">
        <v>412</v>
      </c>
      <c r="D226" s="64">
        <v>251737728</v>
      </c>
      <c r="E226" s="66">
        <f t="shared" si="6"/>
        <v>20634240</v>
      </c>
      <c r="F226" s="67">
        <f t="shared" si="7"/>
        <v>20.63424</v>
      </c>
      <c r="G226" s="64">
        <v>224784109</v>
      </c>
      <c r="H226" s="51">
        <v>18.424926967213118</v>
      </c>
    </row>
    <row r="227" spans="1:8" ht="15">
      <c r="A227">
        <v>269</v>
      </c>
      <c r="B227" t="s">
        <v>194</v>
      </c>
      <c r="C227" t="s">
        <v>413</v>
      </c>
      <c r="D227" s="64">
        <v>35495046</v>
      </c>
      <c r="E227" s="66">
        <f t="shared" si="6"/>
        <v>2909430</v>
      </c>
      <c r="F227" s="67">
        <f t="shared" si="7"/>
        <v>2.90943</v>
      </c>
      <c r="G227" s="64">
        <v>35495034</v>
      </c>
      <c r="H227" s="51">
        <v>2.9094290163934424</v>
      </c>
    </row>
    <row r="228" spans="1:8" ht="15">
      <c r="A228">
        <v>270</v>
      </c>
      <c r="B228" t="s">
        <v>194</v>
      </c>
      <c r="C228" t="s">
        <v>414</v>
      </c>
      <c r="D228" s="64">
        <v>282156586</v>
      </c>
      <c r="E228" s="66">
        <f t="shared" si="6"/>
        <v>23127589.016393445</v>
      </c>
      <c r="F228" s="67">
        <f t="shared" si="7"/>
        <v>23.127589016393447</v>
      </c>
      <c r="G228" s="64"/>
      <c r="H228" s="51"/>
    </row>
    <row r="229" spans="1:8" ht="15">
      <c r="A229">
        <v>271</v>
      </c>
      <c r="B229" t="s">
        <v>186</v>
      </c>
      <c r="C229" t="s">
        <v>415</v>
      </c>
      <c r="D229" s="64">
        <v>365974978</v>
      </c>
      <c r="E229" s="66">
        <f t="shared" si="6"/>
        <v>29997949.016393445</v>
      </c>
      <c r="F229" s="67">
        <f t="shared" si="7"/>
        <v>29.997949016393445</v>
      </c>
      <c r="G229" s="64">
        <v>23730305</v>
      </c>
      <c r="H229" s="51">
        <v>1.945106967213115</v>
      </c>
    </row>
    <row r="230" spans="1:8" ht="15">
      <c r="A230">
        <v>272</v>
      </c>
      <c r="B230" t="s">
        <v>194</v>
      </c>
      <c r="C230" t="s">
        <v>416</v>
      </c>
      <c r="D230" s="64">
        <v>23151818</v>
      </c>
      <c r="E230" s="66">
        <f t="shared" si="6"/>
        <v>1897690</v>
      </c>
      <c r="F230" s="67">
        <f t="shared" si="7"/>
        <v>1.89769</v>
      </c>
      <c r="G230" s="64">
        <v>2426397</v>
      </c>
      <c r="H230" s="51">
        <v>0.198885</v>
      </c>
    </row>
    <row r="231" spans="1:8" ht="15">
      <c r="A231">
        <v>273</v>
      </c>
      <c r="B231" t="s">
        <v>198</v>
      </c>
      <c r="C231" t="s">
        <v>417</v>
      </c>
      <c r="D231" s="64">
        <v>1258875910</v>
      </c>
      <c r="E231" s="66">
        <f t="shared" si="6"/>
        <v>103186550</v>
      </c>
      <c r="F231" s="67">
        <f t="shared" si="7"/>
        <v>103.18655</v>
      </c>
      <c r="G231" s="64">
        <v>755325546</v>
      </c>
      <c r="H231" s="51">
        <v>61.91193</v>
      </c>
    </row>
    <row r="232" spans="1:8" ht="15">
      <c r="A232">
        <v>274</v>
      </c>
      <c r="B232" t="s">
        <v>198</v>
      </c>
      <c r="C232" t="s">
        <v>418</v>
      </c>
      <c r="D232" s="64">
        <v>3543728827</v>
      </c>
      <c r="E232" s="66">
        <f t="shared" si="6"/>
        <v>290469575.9836066</v>
      </c>
      <c r="F232" s="67">
        <f t="shared" si="7"/>
        <v>290.4695759836066</v>
      </c>
      <c r="G232" s="64">
        <v>2126237289</v>
      </c>
      <c r="H232" s="51">
        <v>174.281745</v>
      </c>
    </row>
    <row r="233" spans="1:8" ht="15">
      <c r="A233">
        <v>275</v>
      </c>
      <c r="B233" t="s">
        <v>182</v>
      </c>
      <c r="C233" t="s">
        <v>419</v>
      </c>
      <c r="D233" s="64">
        <v>1367962954</v>
      </c>
      <c r="E233" s="66">
        <f t="shared" si="6"/>
        <v>112128110.98360656</v>
      </c>
      <c r="F233" s="67">
        <f t="shared" si="7"/>
        <v>112.12811098360656</v>
      </c>
      <c r="G233" s="64">
        <v>547651961</v>
      </c>
      <c r="H233" s="51">
        <v>44.889505</v>
      </c>
    </row>
    <row r="234" spans="1:8" ht="15">
      <c r="A234">
        <v>276</v>
      </c>
      <c r="B234" t="s">
        <v>213</v>
      </c>
      <c r="C234" t="s">
        <v>420</v>
      </c>
      <c r="D234" s="64">
        <v>10362251487</v>
      </c>
      <c r="E234" s="66">
        <f t="shared" si="6"/>
        <v>849364875.9836066</v>
      </c>
      <c r="F234" s="67">
        <f t="shared" si="7"/>
        <v>849.3648759836066</v>
      </c>
      <c r="G234" s="64">
        <v>1433629125</v>
      </c>
      <c r="H234" s="51">
        <v>117.51058401639345</v>
      </c>
    </row>
    <row r="235" spans="1:8" ht="15">
      <c r="A235">
        <v>277</v>
      </c>
      <c r="B235" t="s">
        <v>194</v>
      </c>
      <c r="C235" t="s">
        <v>421</v>
      </c>
      <c r="D235" s="64">
        <v>1018611623</v>
      </c>
      <c r="E235" s="66">
        <f t="shared" si="6"/>
        <v>83492755.98360656</v>
      </c>
      <c r="F235" s="67">
        <f t="shared" si="7"/>
        <v>83.49275598360656</v>
      </c>
      <c r="G235" s="64"/>
      <c r="H235" s="51"/>
    </row>
    <row r="236" spans="1:8" ht="15">
      <c r="A236">
        <v>278</v>
      </c>
      <c r="B236" t="s">
        <v>262</v>
      </c>
      <c r="C236" t="s">
        <v>422</v>
      </c>
      <c r="D236" s="64">
        <v>2689392400</v>
      </c>
      <c r="E236" s="66">
        <f t="shared" si="6"/>
        <v>220442000</v>
      </c>
      <c r="F236" s="67">
        <f t="shared" si="7"/>
        <v>220.442</v>
      </c>
      <c r="G236" s="64">
        <v>262214600</v>
      </c>
      <c r="H236" s="51">
        <v>21.493</v>
      </c>
    </row>
    <row r="237" spans="1:8" ht="15">
      <c r="A237">
        <v>279</v>
      </c>
      <c r="B237" t="s">
        <v>194</v>
      </c>
      <c r="C237" t="s">
        <v>423</v>
      </c>
      <c r="D237" s="64">
        <v>214011204</v>
      </c>
      <c r="E237" s="66">
        <f t="shared" si="6"/>
        <v>17541901.967213117</v>
      </c>
      <c r="F237" s="67">
        <f t="shared" si="7"/>
        <v>17.541901967213118</v>
      </c>
      <c r="G237" s="64"/>
      <c r="H237" s="51"/>
    </row>
    <row r="238" spans="1:8" ht="15">
      <c r="A238">
        <v>280</v>
      </c>
      <c r="B238" t="s">
        <v>284</v>
      </c>
      <c r="C238" t="s">
        <v>424</v>
      </c>
      <c r="D238" s="64">
        <v>1239836431</v>
      </c>
      <c r="E238" s="66">
        <f t="shared" si="6"/>
        <v>101625936.96721312</v>
      </c>
      <c r="F238" s="67">
        <f t="shared" si="7"/>
        <v>101.62593696721312</v>
      </c>
      <c r="G238" s="64">
        <v>495934575</v>
      </c>
      <c r="H238" s="51">
        <v>40.650375</v>
      </c>
    </row>
    <row r="239" spans="1:8" ht="15">
      <c r="A239">
        <v>281</v>
      </c>
      <c r="B239" t="s">
        <v>194</v>
      </c>
      <c r="C239" t="s">
        <v>425</v>
      </c>
      <c r="D239" s="64">
        <v>565993234</v>
      </c>
      <c r="E239" s="66">
        <f t="shared" si="6"/>
        <v>46392888.03278689</v>
      </c>
      <c r="F239" s="67">
        <f t="shared" si="7"/>
        <v>46.39288803278689</v>
      </c>
      <c r="G239" s="64"/>
      <c r="H239" s="51"/>
    </row>
    <row r="240" spans="1:8" ht="15">
      <c r="A240">
        <v>282</v>
      </c>
      <c r="B240" t="s">
        <v>284</v>
      </c>
      <c r="C240" t="s">
        <v>426</v>
      </c>
      <c r="D240" s="64">
        <v>731845890</v>
      </c>
      <c r="E240" s="66">
        <f t="shared" si="6"/>
        <v>59987368.03278689</v>
      </c>
      <c r="F240" s="67">
        <f t="shared" si="7"/>
        <v>59.98736803278689</v>
      </c>
      <c r="G240" s="64">
        <v>292738353</v>
      </c>
      <c r="H240" s="51">
        <v>23.994946967213117</v>
      </c>
    </row>
    <row r="241" spans="1:8" ht="15">
      <c r="A241">
        <v>283</v>
      </c>
      <c r="B241" t="s">
        <v>194</v>
      </c>
      <c r="C241" t="s">
        <v>427</v>
      </c>
      <c r="D241" s="64">
        <v>303617825</v>
      </c>
      <c r="E241" s="66">
        <f t="shared" si="6"/>
        <v>24886706.967213117</v>
      </c>
      <c r="F241" s="67">
        <f t="shared" si="7"/>
        <v>24.886706967213115</v>
      </c>
      <c r="G241" s="64"/>
      <c r="H241" s="51"/>
    </row>
    <row r="242" spans="1:8" ht="15">
      <c r="A242">
        <v>284</v>
      </c>
      <c r="B242" t="s">
        <v>182</v>
      </c>
      <c r="C242" t="s">
        <v>428</v>
      </c>
      <c r="D242" s="64">
        <v>1672498207</v>
      </c>
      <c r="E242" s="66">
        <f t="shared" si="6"/>
        <v>137090016.96721312</v>
      </c>
      <c r="F242" s="67">
        <f t="shared" si="7"/>
        <v>137.09001696721313</v>
      </c>
      <c r="G242" s="64">
        <v>29543020</v>
      </c>
      <c r="H242" s="51">
        <v>2.421559016393443</v>
      </c>
    </row>
    <row r="243" spans="1:8" ht="15">
      <c r="A243">
        <v>285</v>
      </c>
      <c r="B243" t="s">
        <v>184</v>
      </c>
      <c r="C243" t="s">
        <v>429</v>
      </c>
      <c r="D243" s="64">
        <v>10281055900</v>
      </c>
      <c r="E243" s="66">
        <f t="shared" si="6"/>
        <v>842709500</v>
      </c>
      <c r="F243" s="67">
        <f t="shared" si="7"/>
        <v>842.7095</v>
      </c>
      <c r="G243" s="64">
        <v>271958228</v>
      </c>
      <c r="H243" s="51">
        <v>22.291658032786888</v>
      </c>
    </row>
    <row r="244" spans="1:8" ht="15">
      <c r="A244">
        <v>286</v>
      </c>
      <c r="B244" t="s">
        <v>186</v>
      </c>
      <c r="C244" t="s">
        <v>430</v>
      </c>
      <c r="D244" s="64">
        <v>1367652318</v>
      </c>
      <c r="E244" s="66">
        <f t="shared" si="6"/>
        <v>112102649.01639345</v>
      </c>
      <c r="F244" s="67">
        <f t="shared" si="7"/>
        <v>112.10264901639346</v>
      </c>
      <c r="G244" s="64"/>
      <c r="H244" s="51"/>
    </row>
    <row r="245" spans="1:8" ht="15">
      <c r="A245">
        <v>287</v>
      </c>
      <c r="B245" t="s">
        <v>194</v>
      </c>
      <c r="C245" t="s">
        <v>431</v>
      </c>
      <c r="D245" s="64">
        <v>274086908</v>
      </c>
      <c r="E245" s="66">
        <f t="shared" si="6"/>
        <v>22466140</v>
      </c>
      <c r="F245" s="67">
        <f t="shared" si="7"/>
        <v>22.46614</v>
      </c>
      <c r="G245" s="64">
        <v>65098053</v>
      </c>
      <c r="H245" s="51">
        <v>5.335905983606557</v>
      </c>
    </row>
    <row r="246" spans="1:8" ht="15">
      <c r="A246">
        <v>288</v>
      </c>
      <c r="B246" t="s">
        <v>284</v>
      </c>
      <c r="C246" t="s">
        <v>432</v>
      </c>
      <c r="D246" s="64">
        <v>565501452</v>
      </c>
      <c r="E246" s="66">
        <f t="shared" si="6"/>
        <v>46352578.03278689</v>
      </c>
      <c r="F246" s="67">
        <f t="shared" si="7"/>
        <v>46.352578032786894</v>
      </c>
      <c r="G246" s="64">
        <v>226200578</v>
      </c>
      <c r="H246" s="51">
        <v>18.541030983606557</v>
      </c>
    </row>
    <row r="247" spans="1:8" ht="15">
      <c r="A247">
        <v>289</v>
      </c>
      <c r="B247" t="s">
        <v>213</v>
      </c>
      <c r="C247" t="s">
        <v>433</v>
      </c>
      <c r="D247" s="64">
        <v>4787280000</v>
      </c>
      <c r="E247" s="66">
        <f t="shared" si="6"/>
        <v>392400000</v>
      </c>
      <c r="F247" s="67">
        <f t="shared" si="7"/>
        <v>392.4</v>
      </c>
      <c r="G247" s="64">
        <v>12</v>
      </c>
      <c r="H247" s="51">
        <v>9.836065573770493E-07</v>
      </c>
    </row>
    <row r="248" spans="1:8" ht="15">
      <c r="A248">
        <v>290</v>
      </c>
      <c r="B248" t="s">
        <v>194</v>
      </c>
      <c r="C248" t="s">
        <v>434</v>
      </c>
      <c r="D248" s="64">
        <v>28415020</v>
      </c>
      <c r="E248" s="66">
        <f t="shared" si="6"/>
        <v>2329100</v>
      </c>
      <c r="F248" s="67">
        <f t="shared" si="7"/>
        <v>2.3291</v>
      </c>
      <c r="G248" s="64"/>
      <c r="H248" s="51"/>
    </row>
    <row r="249" spans="1:8" ht="15">
      <c r="A249">
        <v>291</v>
      </c>
      <c r="B249" t="s">
        <v>194</v>
      </c>
      <c r="C249" t="s">
        <v>435</v>
      </c>
      <c r="D249" s="64">
        <v>131028000</v>
      </c>
      <c r="E249" s="66">
        <f t="shared" si="6"/>
        <v>10740000</v>
      </c>
      <c r="F249" s="67">
        <f t="shared" si="7"/>
        <v>10.74</v>
      </c>
      <c r="G249" s="64">
        <v>24924600</v>
      </c>
      <c r="H249" s="51">
        <v>2.043</v>
      </c>
    </row>
    <row r="250" spans="1:8" ht="15">
      <c r="A250">
        <v>292</v>
      </c>
      <c r="B250" t="s">
        <v>198</v>
      </c>
      <c r="C250" t="s">
        <v>436</v>
      </c>
      <c r="D250" s="64">
        <v>405259600</v>
      </c>
      <c r="E250" s="66">
        <f t="shared" si="6"/>
        <v>33218000.000000004</v>
      </c>
      <c r="F250" s="67">
        <f t="shared" si="7"/>
        <v>33.218</v>
      </c>
      <c r="G250" s="64"/>
      <c r="H250" s="51"/>
    </row>
    <row r="251" spans="1:8" ht="15">
      <c r="A251">
        <v>293</v>
      </c>
      <c r="B251" t="s">
        <v>284</v>
      </c>
      <c r="C251" t="s">
        <v>437</v>
      </c>
      <c r="D251" s="64">
        <v>1261894800</v>
      </c>
      <c r="E251" s="66">
        <f t="shared" si="6"/>
        <v>103434000</v>
      </c>
      <c r="F251" s="67">
        <f t="shared" si="7"/>
        <v>103.434</v>
      </c>
      <c r="G251" s="64">
        <v>59035800</v>
      </c>
      <c r="H251" s="51">
        <v>4.839</v>
      </c>
    </row>
    <row r="252" spans="1:8" ht="15">
      <c r="A252">
        <v>294</v>
      </c>
      <c r="B252" t="s">
        <v>284</v>
      </c>
      <c r="C252" t="s">
        <v>438</v>
      </c>
      <c r="D252" s="64">
        <v>881779400</v>
      </c>
      <c r="E252" s="66">
        <f t="shared" si="6"/>
        <v>72277000</v>
      </c>
      <c r="F252" s="67">
        <f t="shared" si="7"/>
        <v>72.277</v>
      </c>
      <c r="G252" s="64">
        <v>188209400</v>
      </c>
      <c r="H252" s="51">
        <v>15.427</v>
      </c>
    </row>
    <row r="253" spans="1:8" ht="15">
      <c r="A253">
        <v>295</v>
      </c>
      <c r="B253" t="s">
        <v>284</v>
      </c>
      <c r="C253" t="s">
        <v>439</v>
      </c>
      <c r="D253" s="64">
        <v>296472200</v>
      </c>
      <c r="E253" s="66">
        <f t="shared" si="6"/>
        <v>24301000</v>
      </c>
      <c r="F253" s="67">
        <f t="shared" si="7"/>
        <v>24.301</v>
      </c>
      <c r="G253" s="64">
        <v>110288000</v>
      </c>
      <c r="H253" s="51">
        <v>9.04</v>
      </c>
    </row>
    <row r="254" spans="4:8" ht="15">
      <c r="D254"/>
      <c r="G254" s="64">
        <f>SUM(G256:G292)</f>
        <v>20393635876</v>
      </c>
      <c r="H254" s="51" t="e">
        <f>SUM(H256:H292)</f>
        <v>#REF!</v>
      </c>
    </row>
    <row r="255" spans="1:8" ht="15">
      <c r="A255" t="s">
        <v>174</v>
      </c>
      <c r="B255" t="s">
        <v>175</v>
      </c>
      <c r="C255" t="s">
        <v>176</v>
      </c>
      <c r="D255" s="64" t="s">
        <v>177</v>
      </c>
      <c r="E255" s="66" t="s">
        <v>178</v>
      </c>
      <c r="F255" s="67" t="s">
        <v>179</v>
      </c>
      <c r="G255" s="64" t="s">
        <v>180</v>
      </c>
      <c r="H255" t="s">
        <v>181</v>
      </c>
    </row>
    <row r="256" spans="1:7" ht="15">
      <c r="A256">
        <v>1</v>
      </c>
      <c r="B256" t="s">
        <v>440</v>
      </c>
      <c r="C256" t="s">
        <v>441</v>
      </c>
      <c r="D256" s="64">
        <v>4398344000</v>
      </c>
      <c r="E256" s="66">
        <f aca="true" t="shared" si="8" ref="E256:E292">D256/$H$1</f>
        <v>360520000</v>
      </c>
      <c r="F256" s="67">
        <f aca="true" t="shared" si="9" ref="F256:F292">E256/$I$1</f>
        <v>360.52</v>
      </c>
      <c r="G256" s="64"/>
    </row>
    <row r="257" spans="1:7" ht="15">
      <c r="A257">
        <v>2</v>
      </c>
      <c r="B257" t="s">
        <v>184</v>
      </c>
      <c r="C257" t="s">
        <v>442</v>
      </c>
      <c r="D257" s="64">
        <v>3145648000</v>
      </c>
      <c r="E257" s="66">
        <f t="shared" si="8"/>
        <v>257840000.00000003</v>
      </c>
      <c r="F257" s="67">
        <f t="shared" si="9"/>
        <v>257.84000000000003</v>
      </c>
      <c r="G257" s="64"/>
    </row>
    <row r="258" spans="1:7" ht="15">
      <c r="A258">
        <v>3</v>
      </c>
      <c r="B258" t="s">
        <v>184</v>
      </c>
      <c r="C258" t="s">
        <v>443</v>
      </c>
      <c r="D258" s="64">
        <v>4479718000</v>
      </c>
      <c r="E258" s="66">
        <f t="shared" si="8"/>
        <v>367190000</v>
      </c>
      <c r="F258" s="67">
        <f t="shared" si="9"/>
        <v>367.19</v>
      </c>
      <c r="G258" s="64"/>
    </row>
    <row r="259" spans="1:7" ht="15">
      <c r="A259">
        <v>4</v>
      </c>
      <c r="B259" t="s">
        <v>184</v>
      </c>
      <c r="C259" t="s">
        <v>444</v>
      </c>
      <c r="D259" s="64">
        <v>1826585330</v>
      </c>
      <c r="E259" s="66">
        <f t="shared" si="8"/>
        <v>149720109.01639345</v>
      </c>
      <c r="F259" s="67">
        <f t="shared" si="9"/>
        <v>149.72010901639345</v>
      </c>
      <c r="G259" s="64"/>
    </row>
    <row r="260" spans="1:7" ht="15">
      <c r="A260">
        <v>5</v>
      </c>
      <c r="B260" t="s">
        <v>184</v>
      </c>
      <c r="C260" t="s">
        <v>445</v>
      </c>
      <c r="D260" s="64">
        <v>2137342180</v>
      </c>
      <c r="E260" s="66">
        <f t="shared" si="8"/>
        <v>175191981.96721312</v>
      </c>
      <c r="F260" s="67">
        <f t="shared" si="9"/>
        <v>175.19198196721314</v>
      </c>
      <c r="G260" s="64"/>
    </row>
    <row r="261" spans="1:7" ht="15">
      <c r="A261">
        <v>6</v>
      </c>
      <c r="B261" t="s">
        <v>192</v>
      </c>
      <c r="C261" t="s">
        <v>446</v>
      </c>
      <c r="D261" s="64">
        <v>2491545000</v>
      </c>
      <c r="E261" s="66">
        <f t="shared" si="8"/>
        <v>204225000</v>
      </c>
      <c r="F261" s="67">
        <f t="shared" si="9"/>
        <v>204.225</v>
      </c>
      <c r="G261" s="64"/>
    </row>
    <row r="262" spans="1:7" ht="15">
      <c r="A262">
        <v>7</v>
      </c>
      <c r="B262" t="s">
        <v>184</v>
      </c>
      <c r="C262" t="s">
        <v>447</v>
      </c>
      <c r="D262" s="64">
        <v>3156872000</v>
      </c>
      <c r="E262" s="66">
        <f t="shared" si="8"/>
        <v>258760000.00000003</v>
      </c>
      <c r="F262" s="67">
        <f t="shared" si="9"/>
        <v>258.76000000000005</v>
      </c>
      <c r="G262" s="64"/>
    </row>
    <row r="263" spans="1:7" ht="15">
      <c r="A263">
        <v>8</v>
      </c>
      <c r="B263" t="s">
        <v>184</v>
      </c>
      <c r="C263" t="s">
        <v>448</v>
      </c>
      <c r="D263" s="64">
        <v>1970544000</v>
      </c>
      <c r="E263" s="66">
        <f t="shared" si="8"/>
        <v>161520000</v>
      </c>
      <c r="F263" s="67">
        <f t="shared" si="9"/>
        <v>161.52</v>
      </c>
      <c r="G263" s="64"/>
    </row>
    <row r="264" spans="1:7" ht="15">
      <c r="A264">
        <v>9</v>
      </c>
      <c r="B264" t="s">
        <v>184</v>
      </c>
      <c r="C264" t="s">
        <v>449</v>
      </c>
      <c r="D264" s="64">
        <v>2902990000</v>
      </c>
      <c r="E264" s="66">
        <f t="shared" si="8"/>
        <v>237950000</v>
      </c>
      <c r="F264" s="67">
        <f t="shared" si="9"/>
        <v>237.95</v>
      </c>
      <c r="G264" s="64"/>
    </row>
    <row r="265" spans="1:7" ht="15">
      <c r="A265">
        <v>10</v>
      </c>
      <c r="B265" t="s">
        <v>184</v>
      </c>
      <c r="C265" t="s">
        <v>450</v>
      </c>
      <c r="D265" s="64">
        <v>4332830000</v>
      </c>
      <c r="E265" s="66">
        <f t="shared" si="8"/>
        <v>355150000</v>
      </c>
      <c r="F265" s="67">
        <f t="shared" si="9"/>
        <v>355.15</v>
      </c>
      <c r="G265" s="64"/>
    </row>
    <row r="266" spans="1:7" ht="15">
      <c r="A266">
        <v>11</v>
      </c>
      <c r="B266" t="s">
        <v>184</v>
      </c>
      <c r="C266" t="s">
        <v>451</v>
      </c>
      <c r="D266" s="64">
        <v>2086932000</v>
      </c>
      <c r="E266" s="66">
        <f t="shared" si="8"/>
        <v>171060000</v>
      </c>
      <c r="F266" s="67">
        <f t="shared" si="9"/>
        <v>171.06</v>
      </c>
      <c r="G266" s="64"/>
    </row>
    <row r="267" spans="1:7" ht="15">
      <c r="A267">
        <v>12</v>
      </c>
      <c r="B267" t="s">
        <v>184</v>
      </c>
      <c r="C267" t="s">
        <v>452</v>
      </c>
      <c r="D267" s="64">
        <v>3705750000</v>
      </c>
      <c r="E267" s="66">
        <f t="shared" si="8"/>
        <v>303750000</v>
      </c>
      <c r="F267" s="67">
        <f t="shared" si="9"/>
        <v>303.75</v>
      </c>
      <c r="G267" s="64"/>
    </row>
    <row r="268" spans="1:7" ht="15">
      <c r="A268">
        <v>13</v>
      </c>
      <c r="B268" t="s">
        <v>440</v>
      </c>
      <c r="C268" t="s">
        <v>453</v>
      </c>
      <c r="D268" s="64">
        <v>3697246600</v>
      </c>
      <c r="E268" s="66">
        <f t="shared" si="8"/>
        <v>303053000</v>
      </c>
      <c r="F268" s="67">
        <f t="shared" si="9"/>
        <v>303.053</v>
      </c>
      <c r="G268" s="64"/>
    </row>
    <row r="269" spans="1:7" ht="15">
      <c r="A269">
        <v>14</v>
      </c>
      <c r="B269" t="s">
        <v>440</v>
      </c>
      <c r="C269" t="s">
        <v>454</v>
      </c>
      <c r="D269" s="64">
        <v>463819600</v>
      </c>
      <c r="E269" s="66">
        <f t="shared" si="8"/>
        <v>38018000</v>
      </c>
      <c r="F269" s="67">
        <f t="shared" si="9"/>
        <v>38.018</v>
      </c>
      <c r="G269" s="64"/>
    </row>
    <row r="270" spans="1:7" ht="15">
      <c r="A270">
        <v>15</v>
      </c>
      <c r="B270" t="s">
        <v>184</v>
      </c>
      <c r="C270" t="s">
        <v>455</v>
      </c>
      <c r="D270" s="64">
        <v>6581203087</v>
      </c>
      <c r="E270" s="66">
        <f t="shared" si="8"/>
        <v>539442875.9836066</v>
      </c>
      <c r="F270" s="67">
        <f t="shared" si="9"/>
        <v>539.4428759836065</v>
      </c>
      <c r="G270" s="64"/>
    </row>
    <row r="271" spans="1:7" ht="15">
      <c r="A271">
        <v>16</v>
      </c>
      <c r="B271" t="s">
        <v>184</v>
      </c>
      <c r="C271" t="s">
        <v>456</v>
      </c>
      <c r="D271" s="64">
        <v>2073172645</v>
      </c>
      <c r="E271" s="66">
        <f t="shared" si="8"/>
        <v>169932184.01639345</v>
      </c>
      <c r="F271" s="67">
        <f t="shared" si="9"/>
        <v>169.93218401639345</v>
      </c>
      <c r="G271" s="64"/>
    </row>
    <row r="272" spans="1:7" ht="15">
      <c r="A272">
        <v>17</v>
      </c>
      <c r="B272" t="s">
        <v>184</v>
      </c>
      <c r="C272" t="s">
        <v>457</v>
      </c>
      <c r="D272" s="64">
        <v>4140128121</v>
      </c>
      <c r="E272" s="66">
        <f t="shared" si="8"/>
        <v>339354764.0163935</v>
      </c>
      <c r="F272" s="67">
        <f t="shared" si="9"/>
        <v>339.35476401639346</v>
      </c>
      <c r="G272" s="64"/>
    </row>
    <row r="273" spans="1:7" ht="15">
      <c r="A273">
        <v>18</v>
      </c>
      <c r="B273" t="s">
        <v>184</v>
      </c>
      <c r="C273" t="s">
        <v>458</v>
      </c>
      <c r="D273" s="64">
        <v>3256249333</v>
      </c>
      <c r="E273" s="66">
        <f t="shared" si="8"/>
        <v>266905683.0327869</v>
      </c>
      <c r="F273" s="67">
        <f t="shared" si="9"/>
        <v>266.9056830327869</v>
      </c>
      <c r="G273" s="64"/>
    </row>
    <row r="274" spans="1:7" ht="15">
      <c r="A274">
        <v>19</v>
      </c>
      <c r="B274" t="s">
        <v>184</v>
      </c>
      <c r="C274" t="s">
        <v>459</v>
      </c>
      <c r="D274" s="64">
        <v>7080975221</v>
      </c>
      <c r="E274" s="66">
        <f t="shared" si="8"/>
        <v>580407805</v>
      </c>
      <c r="F274" s="67">
        <f t="shared" si="9"/>
        <v>580.407805</v>
      </c>
      <c r="G274" s="64"/>
    </row>
    <row r="275" spans="1:7" ht="15">
      <c r="A275">
        <v>20</v>
      </c>
      <c r="B275" t="s">
        <v>184</v>
      </c>
      <c r="C275" t="s">
        <v>460</v>
      </c>
      <c r="D275" s="64">
        <v>6972829419</v>
      </c>
      <c r="E275" s="66">
        <f t="shared" si="8"/>
        <v>571543395</v>
      </c>
      <c r="F275" s="67">
        <f t="shared" si="9"/>
        <v>571.543395</v>
      </c>
      <c r="G275" s="64"/>
    </row>
    <row r="276" spans="1:7" ht="15">
      <c r="A276">
        <v>21</v>
      </c>
      <c r="B276" t="s">
        <v>184</v>
      </c>
      <c r="C276" t="s">
        <v>461</v>
      </c>
      <c r="D276" s="64">
        <v>5893068480</v>
      </c>
      <c r="E276" s="66">
        <f t="shared" si="8"/>
        <v>483038400</v>
      </c>
      <c r="F276" s="67">
        <f t="shared" si="9"/>
        <v>483.0384</v>
      </c>
      <c r="G276" s="64"/>
    </row>
    <row r="277" spans="1:7" ht="15">
      <c r="A277">
        <v>24</v>
      </c>
      <c r="B277" t="s">
        <v>184</v>
      </c>
      <c r="C277" t="s">
        <v>462</v>
      </c>
      <c r="D277" s="64">
        <v>3261767417</v>
      </c>
      <c r="E277" s="66">
        <f t="shared" si="8"/>
        <v>267357985.00000003</v>
      </c>
      <c r="F277" s="67">
        <f t="shared" si="9"/>
        <v>267.35798500000004</v>
      </c>
      <c r="G277" s="64"/>
    </row>
    <row r="278" spans="1:7" ht="15">
      <c r="A278">
        <v>25</v>
      </c>
      <c r="B278" t="s">
        <v>184</v>
      </c>
      <c r="C278" t="s">
        <v>463</v>
      </c>
      <c r="D278" s="64">
        <v>3598456453</v>
      </c>
      <c r="E278" s="66">
        <f t="shared" si="8"/>
        <v>294955446.96721315</v>
      </c>
      <c r="F278" s="67">
        <f t="shared" si="9"/>
        <v>294.95544696721316</v>
      </c>
      <c r="G278" s="64"/>
    </row>
    <row r="279" spans="1:7" ht="15">
      <c r="A279">
        <v>26</v>
      </c>
      <c r="B279" t="s">
        <v>184</v>
      </c>
      <c r="C279" t="s">
        <v>464</v>
      </c>
      <c r="D279" s="64">
        <v>3242023205</v>
      </c>
      <c r="E279" s="66">
        <f t="shared" si="8"/>
        <v>265739606.96721312</v>
      </c>
      <c r="F279" s="67">
        <f t="shared" si="9"/>
        <v>265.73960696721315</v>
      </c>
      <c r="G279" s="64"/>
    </row>
    <row r="280" spans="1:8" ht="15">
      <c r="A280">
        <v>28</v>
      </c>
      <c r="B280" t="s">
        <v>250</v>
      </c>
      <c r="C280" t="s">
        <v>465</v>
      </c>
      <c r="D280" s="64">
        <v>5739299668</v>
      </c>
      <c r="E280" s="66">
        <f t="shared" si="8"/>
        <v>470434399.0163935</v>
      </c>
      <c r="F280" s="67">
        <f t="shared" si="9"/>
        <v>470.43439901639346</v>
      </c>
      <c r="G280" s="64">
        <v>2123540882</v>
      </c>
      <c r="H280" s="51" t="e">
        <f>VLOOKUP(A280,#REF!,6,FALSE)</f>
        <v>#REF!</v>
      </c>
    </row>
    <row r="281" spans="1:8" ht="15">
      <c r="A281">
        <v>29</v>
      </c>
      <c r="B281" t="s">
        <v>250</v>
      </c>
      <c r="C281" t="s">
        <v>281</v>
      </c>
      <c r="D281" s="64">
        <v>5875349200</v>
      </c>
      <c r="E281" s="66">
        <f t="shared" si="8"/>
        <v>481586000</v>
      </c>
      <c r="F281" s="67">
        <f t="shared" si="9"/>
        <v>481.586</v>
      </c>
      <c r="G281" s="64"/>
      <c r="H281" s="51"/>
    </row>
    <row r="282" spans="1:8" ht="15">
      <c r="A282">
        <v>31</v>
      </c>
      <c r="B282" t="s">
        <v>309</v>
      </c>
      <c r="C282" t="s">
        <v>466</v>
      </c>
      <c r="D282" s="64">
        <v>1953382321</v>
      </c>
      <c r="E282" s="66">
        <f t="shared" si="8"/>
        <v>160113305</v>
      </c>
      <c r="F282" s="67">
        <f t="shared" si="9"/>
        <v>160.113305</v>
      </c>
      <c r="G282" s="64">
        <v>213652061</v>
      </c>
      <c r="H282" s="51" t="e">
        <f>VLOOKUP(A282,#REF!,6,FALSE)</f>
        <v>#REF!</v>
      </c>
    </row>
    <row r="283" spans="1:8" ht="15">
      <c r="A283">
        <v>33</v>
      </c>
      <c r="B283" t="s">
        <v>309</v>
      </c>
      <c r="C283" t="s">
        <v>467</v>
      </c>
      <c r="D283" s="64">
        <v>1972234981</v>
      </c>
      <c r="E283" s="66">
        <f t="shared" si="8"/>
        <v>161658605</v>
      </c>
      <c r="F283" s="67">
        <f t="shared" si="9"/>
        <v>161.658605</v>
      </c>
      <c r="G283" s="64"/>
      <c r="H283" s="51"/>
    </row>
    <row r="284" spans="1:8" ht="15">
      <c r="A284">
        <v>34</v>
      </c>
      <c r="B284" t="s">
        <v>309</v>
      </c>
      <c r="C284" t="s">
        <v>468</v>
      </c>
      <c r="D284" s="64">
        <v>6140271919</v>
      </c>
      <c r="E284" s="66">
        <f t="shared" si="8"/>
        <v>503300976.96721315</v>
      </c>
      <c r="F284" s="67">
        <f t="shared" si="9"/>
        <v>503.30097696721316</v>
      </c>
      <c r="G284" s="64">
        <v>1698867800</v>
      </c>
      <c r="H284" s="51" t="e">
        <f>VLOOKUP(A284,#REF!,6,FALSE)</f>
        <v>#REF!</v>
      </c>
    </row>
    <row r="285" spans="1:8" ht="15">
      <c r="A285">
        <v>36</v>
      </c>
      <c r="B285" t="s">
        <v>184</v>
      </c>
      <c r="C285" t="s">
        <v>469</v>
      </c>
      <c r="D285" s="64">
        <v>3216256269</v>
      </c>
      <c r="E285" s="66">
        <f t="shared" si="8"/>
        <v>263627563.0327869</v>
      </c>
      <c r="F285" s="67">
        <f t="shared" si="9"/>
        <v>263.6275630327869</v>
      </c>
      <c r="G285" s="64">
        <v>2076484518</v>
      </c>
      <c r="H285" s="51" t="e">
        <f>VLOOKUP(A285,#REF!,6,FALSE)</f>
        <v>#REF!</v>
      </c>
    </row>
    <row r="286" spans="1:8" ht="15">
      <c r="A286">
        <v>38</v>
      </c>
      <c r="B286" t="s">
        <v>184</v>
      </c>
      <c r="C286" t="s">
        <v>470</v>
      </c>
      <c r="D286" s="64">
        <v>12551707920</v>
      </c>
      <c r="E286" s="66">
        <f t="shared" si="8"/>
        <v>1028828518.032787</v>
      </c>
      <c r="F286" s="67">
        <f t="shared" si="9"/>
        <v>1028.8285180327869</v>
      </c>
      <c r="G286" s="64">
        <v>2028029875</v>
      </c>
      <c r="H286" s="51" t="e">
        <f>VLOOKUP(A286,#REF!,6,FALSE)</f>
        <v>#REF!</v>
      </c>
    </row>
    <row r="287" spans="1:8" ht="15">
      <c r="A287">
        <v>39</v>
      </c>
      <c r="B287" t="s">
        <v>184</v>
      </c>
      <c r="C287" t="s">
        <v>471</v>
      </c>
      <c r="D287" s="64">
        <v>6615274418</v>
      </c>
      <c r="E287" s="66">
        <f t="shared" si="8"/>
        <v>542235608.032787</v>
      </c>
      <c r="F287" s="67">
        <f t="shared" si="9"/>
        <v>542.235608032787</v>
      </c>
      <c r="G287" s="64">
        <v>1075810481</v>
      </c>
      <c r="H287" s="51" t="e">
        <f>VLOOKUP(A287,#REF!,6,FALSE)</f>
        <v>#REF!</v>
      </c>
    </row>
    <row r="288" spans="1:8" ht="15">
      <c r="A288">
        <v>40</v>
      </c>
      <c r="B288" t="s">
        <v>309</v>
      </c>
      <c r="C288" t="s">
        <v>472</v>
      </c>
      <c r="D288" s="64">
        <v>6866828926</v>
      </c>
      <c r="E288" s="66">
        <f t="shared" si="8"/>
        <v>562854830</v>
      </c>
      <c r="F288" s="67">
        <f t="shared" si="9"/>
        <v>562.85483</v>
      </c>
      <c r="G288" s="64">
        <v>5081453403</v>
      </c>
      <c r="H288" s="51" t="e">
        <f>VLOOKUP(A288,#REF!,6,FALSE)</f>
        <v>#REF!</v>
      </c>
    </row>
    <row r="289" spans="1:8" ht="15">
      <c r="A289">
        <v>41</v>
      </c>
      <c r="B289" t="s">
        <v>309</v>
      </c>
      <c r="C289" t="s">
        <v>473</v>
      </c>
      <c r="D289" s="64">
        <v>7763657526</v>
      </c>
      <c r="E289" s="66">
        <f t="shared" si="8"/>
        <v>636365370.9836066</v>
      </c>
      <c r="F289" s="67">
        <f t="shared" si="9"/>
        <v>636.3653709836066</v>
      </c>
      <c r="G289" s="64">
        <v>5745106563</v>
      </c>
      <c r="H289" s="51" t="e">
        <f>VLOOKUP(A289,#REF!,6,FALSE)</f>
        <v>#REF!</v>
      </c>
    </row>
    <row r="290" spans="1:8" ht="15">
      <c r="A290">
        <v>42</v>
      </c>
      <c r="B290" t="s">
        <v>184</v>
      </c>
      <c r="C290" t="s">
        <v>474</v>
      </c>
      <c r="D290" s="64">
        <v>13220947203</v>
      </c>
      <c r="E290" s="66">
        <f t="shared" si="8"/>
        <v>1083684196.9672132</v>
      </c>
      <c r="F290" s="67">
        <f t="shared" si="9"/>
        <v>1083.6841969672132</v>
      </c>
      <c r="G290" s="64"/>
      <c r="H290" s="51"/>
    </row>
    <row r="291" spans="1:8" ht="15">
      <c r="A291">
        <v>43</v>
      </c>
      <c r="B291" t="s">
        <v>184</v>
      </c>
      <c r="C291" t="s">
        <v>475</v>
      </c>
      <c r="D291" s="64">
        <v>17969924791</v>
      </c>
      <c r="E291" s="66">
        <f t="shared" si="8"/>
        <v>1472944655</v>
      </c>
      <c r="F291" s="67">
        <f t="shared" si="9"/>
        <v>1472.944655</v>
      </c>
      <c r="G291" s="64"/>
      <c r="H291" s="51"/>
    </row>
    <row r="292" spans="1:8" ht="15">
      <c r="A292">
        <v>44</v>
      </c>
      <c r="B292" t="s">
        <v>309</v>
      </c>
      <c r="C292" t="s">
        <v>476</v>
      </c>
      <c r="D292" s="64">
        <v>7735815406</v>
      </c>
      <c r="E292" s="66">
        <f t="shared" si="8"/>
        <v>634083230</v>
      </c>
      <c r="F292" s="67">
        <f t="shared" si="9"/>
        <v>634.08323</v>
      </c>
      <c r="G292" s="64">
        <v>350690293</v>
      </c>
      <c r="H292" s="51" t="e">
        <f>VLOOKUP(A292,#REF!,6,FALSE)</f>
        <v>#REF!</v>
      </c>
    </row>
    <row r="293" ht="15">
      <c r="G293" s="64"/>
    </row>
    <row r="294" ht="15">
      <c r="G294" s="64"/>
    </row>
    <row r="295" ht="15">
      <c r="G295" s="64"/>
    </row>
    <row r="296" ht="15">
      <c r="G296" s="64"/>
    </row>
    <row r="297" ht="15">
      <c r="G297" s="64"/>
    </row>
    <row r="298" ht="15">
      <c r="G298" s="64"/>
    </row>
    <row r="299" ht="15">
      <c r="G299" s="64"/>
    </row>
    <row r="300" ht="15">
      <c r="G300" s="64"/>
    </row>
    <row r="301" ht="15">
      <c r="G301" s="64"/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58">
      <selection activeCell="A1" sqref="A1:H1"/>
    </sheetView>
  </sheetViews>
  <sheetFormatPr defaultColWidth="11.421875" defaultRowHeight="15"/>
  <cols>
    <col min="1" max="1" width="12.00390625" style="0" customWidth="1"/>
    <col min="2" max="2" width="22.7109375" style="0" customWidth="1"/>
    <col min="3" max="4" width="12.8515625" style="51" customWidth="1"/>
  </cols>
  <sheetData>
    <row r="1" spans="3:4" ht="15">
      <c r="C1" s="51">
        <f>SUM(C3:C100)</f>
        <v>516.811734039636</v>
      </c>
      <c r="D1" s="51">
        <f>SUM(D3:D100)</f>
        <v>6757.585966134996</v>
      </c>
    </row>
    <row r="2" spans="1:4" ht="15">
      <c r="A2" t="s">
        <v>174</v>
      </c>
      <c r="B2" t="s">
        <v>175</v>
      </c>
      <c r="C2" s="51" t="s">
        <v>176</v>
      </c>
      <c r="D2" s="51" t="s">
        <v>177</v>
      </c>
    </row>
    <row r="3" spans="1:4" ht="15">
      <c r="A3">
        <v>62</v>
      </c>
      <c r="B3" t="s">
        <v>118</v>
      </c>
      <c r="C3" s="51">
        <v>0</v>
      </c>
      <c r="D3" s="51">
        <v>0</v>
      </c>
    </row>
    <row r="4" spans="1:4" ht="15">
      <c r="A4">
        <v>68</v>
      </c>
      <c r="B4" t="s">
        <v>135</v>
      </c>
      <c r="C4" s="51">
        <v>0</v>
      </c>
      <c r="D4" s="51">
        <v>0</v>
      </c>
    </row>
    <row r="5" spans="1:4" ht="15">
      <c r="A5">
        <v>100</v>
      </c>
      <c r="B5" t="s">
        <v>165</v>
      </c>
      <c r="C5" s="51">
        <v>0</v>
      </c>
      <c r="D5" s="51">
        <v>0</v>
      </c>
    </row>
    <row r="6" spans="1:4" ht="15">
      <c r="A6">
        <v>104</v>
      </c>
      <c r="B6" t="s">
        <v>27</v>
      </c>
      <c r="C6" s="51">
        <v>0</v>
      </c>
      <c r="D6" s="51">
        <v>0</v>
      </c>
    </row>
    <row r="7" spans="1:4" ht="15">
      <c r="A7">
        <v>111</v>
      </c>
      <c r="B7" t="s">
        <v>166</v>
      </c>
      <c r="C7" s="51">
        <v>0</v>
      </c>
      <c r="D7" s="51">
        <v>0</v>
      </c>
    </row>
    <row r="8" spans="1:4" ht="15">
      <c r="A8">
        <v>112</v>
      </c>
      <c r="B8" t="s">
        <v>167</v>
      </c>
      <c r="C8" s="51">
        <v>0</v>
      </c>
      <c r="D8" s="51">
        <v>0</v>
      </c>
    </row>
    <row r="9" spans="1:4" ht="15">
      <c r="A9">
        <v>128</v>
      </c>
      <c r="B9" t="s">
        <v>29</v>
      </c>
      <c r="C9" s="51">
        <v>0</v>
      </c>
      <c r="D9" s="51">
        <v>0</v>
      </c>
    </row>
    <row r="10" spans="1:4" ht="15">
      <c r="A10">
        <v>129</v>
      </c>
      <c r="B10" t="s">
        <v>136</v>
      </c>
      <c r="C10" s="51">
        <v>0</v>
      </c>
      <c r="D10" s="51">
        <v>0</v>
      </c>
    </row>
    <row r="11" spans="1:4" ht="15">
      <c r="A11">
        <v>139</v>
      </c>
      <c r="B11" t="s">
        <v>168</v>
      </c>
      <c r="C11" s="51">
        <v>0</v>
      </c>
      <c r="D11" s="51">
        <v>0</v>
      </c>
    </row>
    <row r="12" spans="1:4" ht="15">
      <c r="A12">
        <v>140</v>
      </c>
      <c r="B12" t="s">
        <v>31</v>
      </c>
      <c r="C12" s="51">
        <v>0</v>
      </c>
      <c r="D12" s="51">
        <v>0</v>
      </c>
    </row>
    <row r="13" spans="1:4" ht="15">
      <c r="A13">
        <v>142</v>
      </c>
      <c r="B13" t="s">
        <v>137</v>
      </c>
      <c r="C13" s="51">
        <v>0</v>
      </c>
      <c r="D13" s="51">
        <v>0</v>
      </c>
    </row>
    <row r="14" spans="1:4" ht="15">
      <c r="A14">
        <v>146</v>
      </c>
      <c r="B14" t="s">
        <v>33</v>
      </c>
      <c r="C14" s="51">
        <v>136</v>
      </c>
      <c r="D14" s="51">
        <v>1751.2721649999999</v>
      </c>
    </row>
    <row r="15" spans="1:4" ht="15">
      <c r="A15">
        <v>151</v>
      </c>
      <c r="B15" t="s">
        <v>35</v>
      </c>
      <c r="C15" s="51">
        <v>0.3348000000000013</v>
      </c>
      <c r="D15" s="51">
        <v>4.285908720000017</v>
      </c>
    </row>
    <row r="16" spans="1:4" ht="15">
      <c r="A16">
        <v>164</v>
      </c>
      <c r="B16" t="s">
        <v>138</v>
      </c>
      <c r="C16" s="51">
        <v>0</v>
      </c>
      <c r="D16" s="51">
        <v>0</v>
      </c>
    </row>
    <row r="17" spans="1:4" ht="15">
      <c r="A17">
        <v>170</v>
      </c>
      <c r="B17" t="s">
        <v>37</v>
      </c>
      <c r="C17" s="51">
        <v>0.09999999999999432</v>
      </c>
      <c r="D17" s="51">
        <v>1.2756099999999275</v>
      </c>
    </row>
    <row r="18" spans="1:4" ht="15">
      <c r="A18">
        <v>171</v>
      </c>
      <c r="B18" t="s">
        <v>139</v>
      </c>
      <c r="C18" s="51">
        <v>13</v>
      </c>
      <c r="D18" s="51">
        <v>166.1917</v>
      </c>
    </row>
    <row r="19" spans="1:4" ht="15">
      <c r="A19">
        <v>176</v>
      </c>
      <c r="B19" t="s">
        <v>140</v>
      </c>
      <c r="C19" s="51">
        <v>5.4</v>
      </c>
      <c r="D19" s="51">
        <v>72.05424</v>
      </c>
    </row>
    <row r="20" spans="1:4" ht="15">
      <c r="A20">
        <v>180</v>
      </c>
      <c r="B20" t="s">
        <v>141</v>
      </c>
      <c r="C20" s="51">
        <v>0</v>
      </c>
      <c r="D20" s="51">
        <v>0</v>
      </c>
    </row>
    <row r="21" spans="1:4" ht="15">
      <c r="A21">
        <v>185</v>
      </c>
      <c r="B21" t="s">
        <v>41</v>
      </c>
      <c r="C21" s="51">
        <v>0</v>
      </c>
      <c r="D21" s="51">
        <v>0</v>
      </c>
    </row>
    <row r="22" spans="1:4" ht="15">
      <c r="A22">
        <v>188</v>
      </c>
      <c r="B22" t="s">
        <v>42</v>
      </c>
      <c r="C22" s="51">
        <v>1.4000000000000057</v>
      </c>
      <c r="D22" s="51">
        <v>18.414270000000066</v>
      </c>
    </row>
    <row r="23" spans="1:4" ht="15">
      <c r="A23">
        <v>189</v>
      </c>
      <c r="B23" t="s">
        <v>43</v>
      </c>
      <c r="C23" s="51">
        <v>1.200000000000001</v>
      </c>
      <c r="D23" s="51">
        <v>15.357150000000013</v>
      </c>
    </row>
    <row r="24" spans="1:4" ht="15">
      <c r="A24">
        <v>190</v>
      </c>
      <c r="B24" t="s">
        <v>44</v>
      </c>
      <c r="C24" s="51">
        <v>0</v>
      </c>
      <c r="D24" s="51">
        <v>0</v>
      </c>
    </row>
    <row r="25" spans="1:4" ht="15">
      <c r="A25">
        <v>192</v>
      </c>
      <c r="B25" t="s">
        <v>45</v>
      </c>
      <c r="C25" s="51">
        <v>0</v>
      </c>
      <c r="D25" s="51">
        <v>0</v>
      </c>
    </row>
    <row r="26" spans="1:4" ht="15">
      <c r="A26">
        <v>194</v>
      </c>
      <c r="B26" t="s">
        <v>46</v>
      </c>
      <c r="C26" s="51">
        <v>4.109999999999992</v>
      </c>
      <c r="D26" s="51">
        <v>52.6137539999999</v>
      </c>
    </row>
    <row r="27" spans="1:4" ht="15">
      <c r="A27">
        <v>195</v>
      </c>
      <c r="B27" t="s">
        <v>47</v>
      </c>
      <c r="C27" s="51">
        <v>2.2004225352112883</v>
      </c>
      <c r="D27" s="51">
        <v>28.168489042253785</v>
      </c>
    </row>
    <row r="28" spans="1:4" ht="15">
      <c r="A28">
        <v>198</v>
      </c>
      <c r="B28" t="s">
        <v>48</v>
      </c>
      <c r="C28" s="51">
        <v>0</v>
      </c>
      <c r="D28" s="51">
        <v>0</v>
      </c>
    </row>
    <row r="29" spans="1:4" ht="15">
      <c r="A29">
        <v>200</v>
      </c>
      <c r="B29" t="s">
        <v>49</v>
      </c>
      <c r="C29" s="51">
        <v>5.300000000000001</v>
      </c>
      <c r="D29" s="51">
        <v>69.84622</v>
      </c>
    </row>
    <row r="30" spans="1:4" ht="15">
      <c r="A30">
        <v>201</v>
      </c>
      <c r="B30" t="s">
        <v>50</v>
      </c>
      <c r="C30" s="51">
        <v>0</v>
      </c>
      <c r="D30" s="51">
        <v>0</v>
      </c>
    </row>
    <row r="31" spans="1:4" ht="15">
      <c r="A31">
        <v>202</v>
      </c>
      <c r="B31" t="s">
        <v>51</v>
      </c>
      <c r="C31" s="51">
        <v>3</v>
      </c>
      <c r="D31" s="51">
        <v>39.03717</v>
      </c>
    </row>
    <row r="32" spans="1:4" ht="15">
      <c r="A32">
        <v>204</v>
      </c>
      <c r="B32" t="s">
        <v>53</v>
      </c>
      <c r="C32" s="51">
        <v>0</v>
      </c>
      <c r="D32" s="51">
        <v>0</v>
      </c>
    </row>
    <row r="33" spans="1:4" ht="15">
      <c r="A33">
        <v>207</v>
      </c>
      <c r="B33" t="s">
        <v>55</v>
      </c>
      <c r="C33" s="51">
        <v>0</v>
      </c>
      <c r="D33" s="51">
        <v>0</v>
      </c>
    </row>
    <row r="34" spans="1:4" ht="15">
      <c r="A34">
        <v>209</v>
      </c>
      <c r="B34" t="s">
        <v>56</v>
      </c>
      <c r="C34" s="51">
        <v>1.2533628318584036</v>
      </c>
      <c r="D34" s="51">
        <v>16.044798955752167</v>
      </c>
    </row>
    <row r="35" spans="1:4" ht="15">
      <c r="A35">
        <v>211</v>
      </c>
      <c r="B35" t="s">
        <v>57</v>
      </c>
      <c r="C35" s="51">
        <v>0</v>
      </c>
      <c r="D35" s="51">
        <v>0</v>
      </c>
    </row>
    <row r="36" spans="1:4" ht="15">
      <c r="A36">
        <v>212</v>
      </c>
      <c r="B36" t="s">
        <v>58</v>
      </c>
      <c r="C36" s="51">
        <v>0</v>
      </c>
      <c r="D36" s="51">
        <v>4.7161800000000085</v>
      </c>
    </row>
    <row r="37" spans="1:4" ht="15">
      <c r="A37">
        <v>213</v>
      </c>
      <c r="B37" t="s">
        <v>59</v>
      </c>
      <c r="C37" s="51">
        <v>1.606548672566376</v>
      </c>
      <c r="D37" s="51">
        <v>20.566072176991206</v>
      </c>
    </row>
    <row r="38" spans="1:4" ht="15">
      <c r="A38">
        <v>214</v>
      </c>
      <c r="B38" t="s">
        <v>60</v>
      </c>
      <c r="C38" s="51">
        <v>0</v>
      </c>
      <c r="D38" s="51">
        <v>0</v>
      </c>
    </row>
    <row r="39" spans="1:4" ht="15">
      <c r="A39">
        <v>215</v>
      </c>
      <c r="B39" t="s">
        <v>61</v>
      </c>
      <c r="C39" s="51">
        <v>3.8000000000000007</v>
      </c>
      <c r="D39" s="51">
        <v>51.31786000000001</v>
      </c>
    </row>
    <row r="40" spans="1:4" ht="15">
      <c r="A40">
        <v>216</v>
      </c>
      <c r="B40" t="s">
        <v>62</v>
      </c>
      <c r="C40" s="51">
        <v>11.299999999999983</v>
      </c>
      <c r="D40" s="51">
        <v>150.14155999999977</v>
      </c>
    </row>
    <row r="41" spans="1:4" ht="15">
      <c r="A41">
        <v>217</v>
      </c>
      <c r="B41" t="s">
        <v>63</v>
      </c>
      <c r="C41" s="51">
        <v>19.599999999999994</v>
      </c>
      <c r="D41" s="51">
        <v>257.5184599999999</v>
      </c>
    </row>
    <row r="42" spans="1:4" ht="15">
      <c r="A42">
        <v>219</v>
      </c>
      <c r="B42" t="s">
        <v>64</v>
      </c>
      <c r="C42" s="51">
        <v>0.19999999999998863</v>
      </c>
      <c r="D42" s="51">
        <v>2.551219999999855</v>
      </c>
    </row>
    <row r="43" spans="1:4" ht="15">
      <c r="A43">
        <v>222</v>
      </c>
      <c r="B43" t="s">
        <v>65</v>
      </c>
      <c r="C43" s="51">
        <v>69.89999999999998</v>
      </c>
      <c r="D43" s="51">
        <v>901.2926699999997</v>
      </c>
    </row>
    <row r="44" spans="1:4" ht="15">
      <c r="A44">
        <v>223</v>
      </c>
      <c r="B44" t="s">
        <v>66</v>
      </c>
      <c r="C44" s="51">
        <v>0.20000000000000018</v>
      </c>
      <c r="D44" s="51">
        <v>2.7009400000000023</v>
      </c>
    </row>
    <row r="45" spans="1:4" ht="15">
      <c r="A45">
        <v>226</v>
      </c>
      <c r="B45" t="s">
        <v>67</v>
      </c>
      <c r="C45" s="51">
        <v>0.6000000000000014</v>
      </c>
      <c r="D45" s="51">
        <v>7.816970000000017</v>
      </c>
    </row>
    <row r="46" spans="1:4" ht="15">
      <c r="A46">
        <v>227</v>
      </c>
      <c r="B46" t="s">
        <v>68</v>
      </c>
      <c r="C46" s="51">
        <v>0.9000000000000057</v>
      </c>
      <c r="D46" s="51">
        <v>12.154230000000076</v>
      </c>
    </row>
    <row r="47" spans="1:4" ht="15">
      <c r="A47">
        <v>228</v>
      </c>
      <c r="B47" t="s">
        <v>142</v>
      </c>
      <c r="C47" s="51">
        <v>2.8</v>
      </c>
      <c r="D47" s="51">
        <v>36.66523</v>
      </c>
    </row>
    <row r="48" spans="1:4" ht="15">
      <c r="A48">
        <v>230</v>
      </c>
      <c r="B48" t="s">
        <v>70</v>
      </c>
      <c r="C48" s="51">
        <v>0</v>
      </c>
      <c r="D48" s="51">
        <v>0</v>
      </c>
    </row>
    <row r="49" spans="1:4" ht="15">
      <c r="A49">
        <v>231</v>
      </c>
      <c r="B49" t="s">
        <v>71</v>
      </c>
      <c r="C49" s="51">
        <v>0</v>
      </c>
      <c r="D49" s="51">
        <v>0</v>
      </c>
    </row>
    <row r="50" spans="1:4" ht="15">
      <c r="A50">
        <v>235</v>
      </c>
      <c r="B50" t="s">
        <v>72</v>
      </c>
      <c r="C50" s="51">
        <v>12.9</v>
      </c>
      <c r="D50" s="51">
        <v>165.05199</v>
      </c>
    </row>
    <row r="51" spans="1:4" ht="15">
      <c r="A51">
        <v>236</v>
      </c>
      <c r="B51" t="s">
        <v>73</v>
      </c>
      <c r="C51" s="51">
        <v>10.400000000000006</v>
      </c>
      <c r="D51" s="51">
        <v>135.77324000000007</v>
      </c>
    </row>
    <row r="52" spans="1:4" ht="15">
      <c r="A52">
        <v>237</v>
      </c>
      <c r="B52" t="s">
        <v>74</v>
      </c>
      <c r="C52" s="51">
        <v>0</v>
      </c>
      <c r="D52" s="51">
        <v>0</v>
      </c>
    </row>
    <row r="53" spans="1:4" ht="15">
      <c r="A53">
        <v>242</v>
      </c>
      <c r="B53" t="s">
        <v>75</v>
      </c>
      <c r="C53" s="51">
        <v>0</v>
      </c>
      <c r="D53" s="51">
        <v>0</v>
      </c>
    </row>
    <row r="54" spans="1:4" ht="15">
      <c r="A54">
        <v>243</v>
      </c>
      <c r="B54" t="s">
        <v>76</v>
      </c>
      <c r="C54" s="51">
        <v>0</v>
      </c>
      <c r="D54" s="51">
        <v>0</v>
      </c>
    </row>
    <row r="55" spans="1:4" ht="15">
      <c r="A55">
        <v>244</v>
      </c>
      <c r="B55" t="s">
        <v>77</v>
      </c>
      <c r="C55" s="51">
        <v>1.8766000000000034</v>
      </c>
      <c r="D55" s="51">
        <v>24.02310724000004</v>
      </c>
    </row>
    <row r="56" spans="1:4" ht="15">
      <c r="A56">
        <v>245</v>
      </c>
      <c r="B56" t="s">
        <v>78</v>
      </c>
      <c r="C56" s="51">
        <v>0</v>
      </c>
      <c r="D56" s="51">
        <v>0</v>
      </c>
    </row>
    <row r="57" spans="1:4" ht="15">
      <c r="A57">
        <v>247</v>
      </c>
      <c r="B57" t="s">
        <v>80</v>
      </c>
      <c r="C57" s="51">
        <v>0</v>
      </c>
      <c r="D57" s="51">
        <v>0</v>
      </c>
    </row>
    <row r="58" spans="1:4" ht="15">
      <c r="A58">
        <v>248</v>
      </c>
      <c r="B58" t="s">
        <v>81</v>
      </c>
      <c r="C58" s="51">
        <v>5.600000000000001</v>
      </c>
      <c r="D58" s="51">
        <v>72.53418000000002</v>
      </c>
    </row>
    <row r="59" spans="1:4" ht="15">
      <c r="A59">
        <v>249</v>
      </c>
      <c r="B59" t="s">
        <v>82</v>
      </c>
      <c r="C59" s="51">
        <v>0</v>
      </c>
      <c r="D59" s="51">
        <v>0</v>
      </c>
    </row>
    <row r="60" spans="1:4" ht="15">
      <c r="A60">
        <v>250</v>
      </c>
      <c r="B60" t="s">
        <v>83</v>
      </c>
      <c r="C60" s="51">
        <v>1.7999999999999972</v>
      </c>
      <c r="D60" s="51">
        <v>23.67548999999996</v>
      </c>
    </row>
    <row r="61" spans="1:4" ht="15">
      <c r="A61">
        <v>257</v>
      </c>
      <c r="B61" t="s">
        <v>84</v>
      </c>
      <c r="C61" s="51">
        <v>0</v>
      </c>
      <c r="D61" s="51">
        <v>0</v>
      </c>
    </row>
    <row r="62" spans="1:4" ht="15">
      <c r="A62">
        <v>258</v>
      </c>
      <c r="B62" t="s">
        <v>85</v>
      </c>
      <c r="C62" s="51">
        <v>0</v>
      </c>
      <c r="D62" s="51">
        <v>0</v>
      </c>
    </row>
    <row r="63" spans="1:4" ht="15">
      <c r="A63">
        <v>259</v>
      </c>
      <c r="B63" t="s">
        <v>143</v>
      </c>
      <c r="C63" s="51">
        <v>0</v>
      </c>
      <c r="D63" s="51">
        <v>0</v>
      </c>
    </row>
    <row r="64" spans="1:4" ht="15">
      <c r="A64">
        <v>260</v>
      </c>
      <c r="B64" t="s">
        <v>144</v>
      </c>
      <c r="C64" s="51">
        <v>0</v>
      </c>
      <c r="D64" s="51">
        <v>0</v>
      </c>
    </row>
    <row r="65" spans="1:4" ht="15">
      <c r="A65">
        <v>261</v>
      </c>
      <c r="B65" t="s">
        <v>87</v>
      </c>
      <c r="C65" s="51">
        <v>2.3299999999999983</v>
      </c>
      <c r="D65" s="51">
        <v>31.465950999999976</v>
      </c>
    </row>
    <row r="66" spans="1:4" ht="15">
      <c r="A66">
        <v>262</v>
      </c>
      <c r="B66" t="s">
        <v>145</v>
      </c>
      <c r="C66" s="51">
        <v>0.7</v>
      </c>
      <c r="D66" s="51">
        <v>8.929269999999999</v>
      </c>
    </row>
    <row r="67" spans="1:4" ht="15">
      <c r="A67">
        <v>263</v>
      </c>
      <c r="B67" t="s">
        <v>89</v>
      </c>
      <c r="C67" s="51">
        <v>0</v>
      </c>
      <c r="D67" s="51">
        <v>0</v>
      </c>
    </row>
    <row r="68" spans="1:4" ht="15">
      <c r="A68">
        <v>264</v>
      </c>
      <c r="B68" t="s">
        <v>91</v>
      </c>
      <c r="C68" s="51">
        <v>99.5</v>
      </c>
      <c r="D68" s="51">
        <v>1327.28377</v>
      </c>
    </row>
    <row r="69" spans="1:4" ht="15">
      <c r="A69">
        <v>266</v>
      </c>
      <c r="B69" t="s">
        <v>92</v>
      </c>
      <c r="C69" s="51">
        <v>0</v>
      </c>
      <c r="D69" s="51">
        <v>0</v>
      </c>
    </row>
    <row r="70" spans="1:4" ht="15">
      <c r="A70">
        <v>267</v>
      </c>
      <c r="B70" t="s">
        <v>93</v>
      </c>
      <c r="C70" s="51">
        <v>0</v>
      </c>
      <c r="D70" s="51">
        <v>0</v>
      </c>
    </row>
    <row r="71" spans="1:4" ht="15">
      <c r="A71">
        <v>268</v>
      </c>
      <c r="B71" t="s">
        <v>94</v>
      </c>
      <c r="C71" s="51">
        <v>0</v>
      </c>
      <c r="D71" s="51">
        <v>0</v>
      </c>
    </row>
    <row r="72" spans="1:4" ht="15">
      <c r="A72">
        <v>269</v>
      </c>
      <c r="B72" t="s">
        <v>146</v>
      </c>
      <c r="C72" s="51">
        <v>0</v>
      </c>
      <c r="D72" s="51">
        <v>0</v>
      </c>
    </row>
    <row r="73" spans="1:4" ht="15">
      <c r="A73">
        <v>271</v>
      </c>
      <c r="B73" t="s">
        <v>147</v>
      </c>
      <c r="C73" s="51">
        <v>0</v>
      </c>
      <c r="D73" s="51">
        <v>0</v>
      </c>
    </row>
    <row r="74" spans="1:4" ht="15">
      <c r="A74">
        <v>272</v>
      </c>
      <c r="B74" t="s">
        <v>148</v>
      </c>
      <c r="C74" s="51">
        <v>0</v>
      </c>
      <c r="D74" s="51">
        <v>0</v>
      </c>
    </row>
    <row r="75" spans="1:4" ht="15">
      <c r="A75">
        <v>273</v>
      </c>
      <c r="B75" t="s">
        <v>95</v>
      </c>
      <c r="C75" s="51">
        <v>0</v>
      </c>
      <c r="D75" s="51">
        <v>0</v>
      </c>
    </row>
    <row r="76" spans="1:4" ht="15">
      <c r="A76">
        <v>274</v>
      </c>
      <c r="B76" t="s">
        <v>96</v>
      </c>
      <c r="C76" s="51">
        <v>0</v>
      </c>
      <c r="D76" s="51">
        <v>0</v>
      </c>
    </row>
    <row r="77" spans="1:4" ht="15">
      <c r="A77">
        <v>275</v>
      </c>
      <c r="B77" t="s">
        <v>97</v>
      </c>
      <c r="C77" s="51">
        <v>0</v>
      </c>
      <c r="D77" s="51">
        <v>0</v>
      </c>
    </row>
    <row r="78" spans="1:4" ht="15">
      <c r="A78">
        <v>276</v>
      </c>
      <c r="B78" t="s">
        <v>98</v>
      </c>
      <c r="C78" s="51">
        <v>0</v>
      </c>
      <c r="D78" s="51">
        <v>0</v>
      </c>
    </row>
    <row r="79" spans="1:4" ht="15">
      <c r="A79">
        <v>278</v>
      </c>
      <c r="B79" t="s">
        <v>149</v>
      </c>
      <c r="C79" s="51">
        <v>0</v>
      </c>
      <c r="D79" s="51">
        <v>0</v>
      </c>
    </row>
    <row r="80" spans="1:4" ht="15">
      <c r="A80">
        <v>280</v>
      </c>
      <c r="B80" t="s">
        <v>150</v>
      </c>
      <c r="C80" s="51">
        <v>0</v>
      </c>
      <c r="D80" s="51">
        <v>0</v>
      </c>
    </row>
    <row r="81" spans="1:4" ht="15">
      <c r="A81">
        <v>282</v>
      </c>
      <c r="B81" t="s">
        <v>151</v>
      </c>
      <c r="C81" s="51">
        <v>0</v>
      </c>
      <c r="D81" s="51">
        <v>0</v>
      </c>
    </row>
    <row r="82" spans="1:4" ht="15">
      <c r="A82">
        <v>284</v>
      </c>
      <c r="B82" t="s">
        <v>152</v>
      </c>
      <c r="C82" s="51">
        <v>0</v>
      </c>
      <c r="D82" s="51">
        <v>0</v>
      </c>
    </row>
    <row r="83" spans="1:4" ht="15">
      <c r="A83">
        <v>285</v>
      </c>
      <c r="B83" t="s">
        <v>153</v>
      </c>
      <c r="C83" s="51">
        <v>0</v>
      </c>
      <c r="D83" s="51">
        <v>0</v>
      </c>
    </row>
    <row r="84" spans="1:4" ht="15">
      <c r="A84">
        <v>287</v>
      </c>
      <c r="B84" t="s">
        <v>154</v>
      </c>
      <c r="C84" s="51">
        <v>0</v>
      </c>
      <c r="D84" s="51">
        <v>0</v>
      </c>
    </row>
    <row r="85" spans="1:4" ht="15">
      <c r="A85">
        <v>288</v>
      </c>
      <c r="B85" t="s">
        <v>155</v>
      </c>
      <c r="C85" s="51">
        <v>0</v>
      </c>
      <c r="D85" s="51">
        <v>0</v>
      </c>
    </row>
    <row r="86" spans="1:4" ht="15">
      <c r="A86">
        <v>289</v>
      </c>
      <c r="B86" t="s">
        <v>156</v>
      </c>
      <c r="C86" s="51">
        <v>0</v>
      </c>
      <c r="D86" s="51">
        <v>0</v>
      </c>
    </row>
    <row r="87" spans="1:4" ht="15">
      <c r="A87">
        <v>291</v>
      </c>
      <c r="B87" t="s">
        <v>157</v>
      </c>
      <c r="C87" s="51">
        <v>0</v>
      </c>
      <c r="D87" s="51">
        <v>0</v>
      </c>
    </row>
    <row r="88" spans="1:4" ht="15">
      <c r="A88">
        <v>293</v>
      </c>
      <c r="B88" t="s">
        <v>158</v>
      </c>
      <c r="C88" s="51">
        <v>0</v>
      </c>
      <c r="D88" s="51">
        <v>0</v>
      </c>
    </row>
    <row r="89" spans="1:4" ht="15">
      <c r="A89">
        <v>294</v>
      </c>
      <c r="B89" t="s">
        <v>159</v>
      </c>
      <c r="C89" s="51">
        <v>0</v>
      </c>
      <c r="D89" s="51">
        <v>0</v>
      </c>
    </row>
    <row r="90" spans="1:4" ht="15">
      <c r="A90">
        <v>295</v>
      </c>
      <c r="B90" t="s">
        <v>160</v>
      </c>
      <c r="C90" s="51">
        <v>0</v>
      </c>
      <c r="D90" s="51">
        <v>0</v>
      </c>
    </row>
    <row r="91" spans="1:4" ht="15">
      <c r="A91">
        <v>28</v>
      </c>
      <c r="B91" t="s">
        <v>101</v>
      </c>
      <c r="C91" s="51">
        <v>84.1</v>
      </c>
      <c r="D91" s="51">
        <v>1114.4700599999999</v>
      </c>
    </row>
    <row r="92" spans="1:4" ht="15">
      <c r="A92">
        <v>31</v>
      </c>
      <c r="B92" t="s">
        <v>103</v>
      </c>
      <c r="C92" s="51">
        <v>8.800000000000011</v>
      </c>
      <c r="D92" s="51">
        <v>112.62514000000013</v>
      </c>
    </row>
    <row r="93" spans="1:4" ht="15">
      <c r="A93">
        <v>33</v>
      </c>
      <c r="B93" t="s">
        <v>104</v>
      </c>
      <c r="C93" s="51">
        <v>1.6999999999999886</v>
      </c>
      <c r="D93" s="51">
        <v>22.465679999999853</v>
      </c>
    </row>
    <row r="94" spans="1:4" ht="15">
      <c r="A94">
        <v>34</v>
      </c>
      <c r="B94" t="s">
        <v>105</v>
      </c>
      <c r="C94" s="51">
        <v>2.8999999999999773</v>
      </c>
      <c r="D94" s="51">
        <v>37.28521999999972</v>
      </c>
    </row>
    <row r="95" spans="1:4" ht="15">
      <c r="A95">
        <v>36</v>
      </c>
      <c r="B95" t="s">
        <v>106</v>
      </c>
      <c r="C95" s="51">
        <v>0</v>
      </c>
      <c r="D95" s="51">
        <v>0</v>
      </c>
    </row>
    <row r="96" spans="1:4" ht="15">
      <c r="A96">
        <v>38</v>
      </c>
      <c r="B96" t="s">
        <v>161</v>
      </c>
      <c r="C96" s="51">
        <v>0</v>
      </c>
      <c r="D96" s="51">
        <v>0</v>
      </c>
    </row>
    <row r="97" spans="1:4" ht="15">
      <c r="A97">
        <v>39</v>
      </c>
      <c r="B97" t="s">
        <v>162</v>
      </c>
      <c r="C97" s="51">
        <v>0</v>
      </c>
      <c r="D97" s="51">
        <v>0</v>
      </c>
    </row>
    <row r="98" spans="1:4" ht="15">
      <c r="A98">
        <v>40</v>
      </c>
      <c r="B98" t="s">
        <v>107</v>
      </c>
      <c r="C98" s="51">
        <v>0</v>
      </c>
      <c r="D98" s="51">
        <v>0</v>
      </c>
    </row>
    <row r="99" spans="1:4" ht="15">
      <c r="A99">
        <v>41</v>
      </c>
      <c r="B99" t="s">
        <v>108</v>
      </c>
      <c r="C99" s="51">
        <v>0</v>
      </c>
      <c r="D99" s="51">
        <v>0</v>
      </c>
    </row>
    <row r="100" spans="1:4" ht="15">
      <c r="A100">
        <v>44</v>
      </c>
      <c r="B100" t="s">
        <v>163</v>
      </c>
      <c r="C100" s="51">
        <v>0</v>
      </c>
      <c r="D100" s="51"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FEDERAL DE ELECTRICIDAD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88740</dc:creator>
  <cp:keywords/>
  <dc:description/>
  <cp:lastModifiedBy>andrea_barenqueh</cp:lastModifiedBy>
  <cp:lastPrinted>2012-04-17T23:46:18Z</cp:lastPrinted>
  <dcterms:created xsi:type="dcterms:W3CDTF">2011-02-25T20:16:53Z</dcterms:created>
  <dcterms:modified xsi:type="dcterms:W3CDTF">2013-01-08T20:27:44Z</dcterms:modified>
  <cp:category/>
  <cp:version/>
  <cp:contentType/>
  <cp:contentStatus/>
</cp:coreProperties>
</file>