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4435" windowHeight="11250"/>
  </bookViews>
  <sheets>
    <sheet name="s001" sheetId="1" r:id="rId1"/>
  </sheets>
  <definedNames>
    <definedName name="_xlnm._FilterDatabase" localSheetId="0" hidden="1">'s001'!$H$8:$H$281</definedName>
    <definedName name="_xlnm.Print_Area" localSheetId="0">'s001'!$A$1:$K$285</definedName>
    <definedName name="_xlnm.Print_Titles" localSheetId="0">'s001'!$1:$7</definedName>
  </definedNames>
  <calcPr calcId="145621" fullCalcOnLoad="1"/>
</workbook>
</file>

<file path=xl/calcChain.xml><?xml version="1.0" encoding="utf-8"?>
<calcChain xmlns="http://schemas.openxmlformats.org/spreadsheetml/2006/main">
  <c r="K281" i="1" l="1"/>
  <c r="J281" i="1"/>
  <c r="K280" i="1"/>
  <c r="J279" i="1"/>
  <c r="K279" i="1"/>
  <c r="K278" i="1"/>
  <c r="J277" i="1"/>
  <c r="K277" i="1"/>
  <c r="K276" i="1"/>
  <c r="G273" i="1"/>
  <c r="K275" i="1"/>
  <c r="J275" i="1"/>
  <c r="J272" i="1"/>
  <c r="K272" i="1"/>
  <c r="G270" i="1"/>
  <c r="K271" i="1"/>
  <c r="H270" i="1"/>
  <c r="E270" i="1"/>
  <c r="D270" i="1"/>
  <c r="F270" i="1"/>
  <c r="J269" i="1"/>
  <c r="K269" i="1"/>
  <c r="K268" i="1"/>
  <c r="K267" i="1"/>
  <c r="J267" i="1"/>
  <c r="K266" i="1"/>
  <c r="J265" i="1"/>
  <c r="J264" i="1"/>
  <c r="J263" i="1"/>
  <c r="K263" i="1"/>
  <c r="K262" i="1"/>
  <c r="K260" i="1"/>
  <c r="J260" i="1"/>
  <c r="J258" i="1"/>
  <c r="K258" i="1"/>
  <c r="K257" i="1"/>
  <c r="J257" i="1"/>
  <c r="J256" i="1"/>
  <c r="K256" i="1"/>
  <c r="K255" i="1"/>
  <c r="J254" i="1"/>
  <c r="K254" i="1"/>
  <c r="K253" i="1"/>
  <c r="K252" i="1"/>
  <c r="J252" i="1"/>
  <c r="J250" i="1"/>
  <c r="K250" i="1"/>
  <c r="J248" i="1"/>
  <c r="K248" i="1"/>
  <c r="K247" i="1"/>
  <c r="J246" i="1"/>
  <c r="K246" i="1"/>
  <c r="K245" i="1"/>
  <c r="K244" i="1"/>
  <c r="J244" i="1"/>
  <c r="H241" i="1"/>
  <c r="H240" i="1"/>
  <c r="J242" i="1"/>
  <c r="G241" i="1"/>
  <c r="G240" i="1"/>
  <c r="F238" i="1"/>
  <c r="H238" i="1"/>
  <c r="G238" i="1"/>
  <c r="K237" i="1"/>
  <c r="J237" i="1"/>
  <c r="F235" i="1"/>
  <c r="J236" i="1"/>
  <c r="H235" i="1"/>
  <c r="G235" i="1"/>
  <c r="E235" i="1"/>
  <c r="D235" i="1"/>
  <c r="J234" i="1"/>
  <c r="K234" i="1"/>
  <c r="J233" i="1"/>
  <c r="K233" i="1"/>
  <c r="J232" i="1"/>
  <c r="K232" i="1"/>
  <c r="K231" i="1"/>
  <c r="J231" i="1"/>
  <c r="K230" i="1"/>
  <c r="K229" i="1"/>
  <c r="J229" i="1"/>
  <c r="K228" i="1"/>
  <c r="J227" i="1"/>
  <c r="K227" i="1"/>
  <c r="K224" i="1"/>
  <c r="J223" i="1"/>
  <c r="K223" i="1"/>
  <c r="K222" i="1"/>
  <c r="K221" i="1"/>
  <c r="J221" i="1"/>
  <c r="J219" i="1"/>
  <c r="K219" i="1"/>
  <c r="K215" i="1"/>
  <c r="J215" i="1"/>
  <c r="K214" i="1"/>
  <c r="J214" i="1"/>
  <c r="K213" i="1"/>
  <c r="J213" i="1"/>
  <c r="K212" i="1"/>
  <c r="J211" i="1"/>
  <c r="K211" i="1"/>
  <c r="J210" i="1"/>
  <c r="F207" i="1"/>
  <c r="F206" i="1"/>
  <c r="K209" i="1"/>
  <c r="G207" i="1"/>
  <c r="K208" i="1"/>
  <c r="H207" i="1"/>
  <c r="E207" i="1"/>
  <c r="K204" i="1"/>
  <c r="J204" i="1"/>
  <c r="K203" i="1"/>
  <c r="J203" i="1"/>
  <c r="K202" i="1"/>
  <c r="J202" i="1"/>
  <c r="K201" i="1"/>
  <c r="J200" i="1"/>
  <c r="K200" i="1"/>
  <c r="J199" i="1"/>
  <c r="K198" i="1"/>
  <c r="K197" i="1"/>
  <c r="J196" i="1"/>
  <c r="K196" i="1"/>
  <c r="K195" i="1"/>
  <c r="J195" i="1"/>
  <c r="K194" i="1"/>
  <c r="J192" i="1"/>
  <c r="K192" i="1"/>
  <c r="K191" i="1"/>
  <c r="J191" i="1"/>
  <c r="J190" i="1"/>
  <c r="K188" i="1"/>
  <c r="K187" i="1"/>
  <c r="J187" i="1"/>
  <c r="K186" i="1"/>
  <c r="J185" i="1"/>
  <c r="K185" i="1"/>
  <c r="J181" i="1"/>
  <c r="E178" i="1"/>
  <c r="K180" i="1"/>
  <c r="F178" i="1"/>
  <c r="F177" i="1"/>
  <c r="H178" i="1"/>
  <c r="H177" i="1"/>
  <c r="K179" i="1"/>
  <c r="G178" i="1"/>
  <c r="G177" i="1"/>
  <c r="J176" i="1"/>
  <c r="H175" i="1"/>
  <c r="E175" i="1"/>
  <c r="G175" i="1"/>
  <c r="F175" i="1"/>
  <c r="D175" i="1"/>
  <c r="K174" i="1"/>
  <c r="J173" i="1"/>
  <c r="K173" i="1"/>
  <c r="K172" i="1"/>
  <c r="J172" i="1"/>
  <c r="K171" i="1"/>
  <c r="J171" i="1"/>
  <c r="K170" i="1"/>
  <c r="J170" i="1"/>
  <c r="K169" i="1"/>
  <c r="J169" i="1"/>
  <c r="J168" i="1"/>
  <c r="K167" i="1"/>
  <c r="J167" i="1"/>
  <c r="J166" i="1"/>
  <c r="K165" i="1"/>
  <c r="J164" i="1"/>
  <c r="K164" i="1"/>
  <c r="K163" i="1"/>
  <c r="J163" i="1"/>
  <c r="K162" i="1"/>
  <c r="J162" i="1"/>
  <c r="J160" i="1"/>
  <c r="J159" i="1"/>
  <c r="K159" i="1"/>
  <c r="J156" i="1"/>
  <c r="K156" i="1"/>
  <c r="K155" i="1"/>
  <c r="J155" i="1"/>
  <c r="K154" i="1"/>
  <c r="J154" i="1"/>
  <c r="K153" i="1"/>
  <c r="J149" i="1"/>
  <c r="K149" i="1"/>
  <c r="J148" i="1"/>
  <c r="K148" i="1"/>
  <c r="K147" i="1"/>
  <c r="J147" i="1"/>
  <c r="K146" i="1"/>
  <c r="F144" i="1"/>
  <c r="K150" i="1"/>
  <c r="H144" i="1"/>
  <c r="K145" i="1"/>
  <c r="G144" i="1"/>
  <c r="K142" i="1"/>
  <c r="J142" i="1"/>
  <c r="K141" i="1"/>
  <c r="J141" i="1"/>
  <c r="J140" i="1"/>
  <c r="J139" i="1"/>
  <c r="K138" i="1"/>
  <c r="K137" i="1"/>
  <c r="J137" i="1"/>
  <c r="K136" i="1"/>
  <c r="J136" i="1"/>
  <c r="J134" i="1"/>
  <c r="K134" i="1"/>
  <c r="J133" i="1"/>
  <c r="J132" i="1"/>
  <c r="K132" i="1"/>
  <c r="K131" i="1"/>
  <c r="J130" i="1"/>
  <c r="K130" i="1"/>
  <c r="J129" i="1"/>
  <c r="K129" i="1"/>
  <c r="K128" i="1"/>
  <c r="K127" i="1"/>
  <c r="J127" i="1"/>
  <c r="K126" i="1"/>
  <c r="J125" i="1"/>
  <c r="K125" i="1"/>
  <c r="K124" i="1"/>
  <c r="J123" i="1"/>
  <c r="K123" i="1"/>
  <c r="K122" i="1"/>
  <c r="J121" i="1"/>
  <c r="K121" i="1"/>
  <c r="J120" i="1"/>
  <c r="K120" i="1"/>
  <c r="K119" i="1"/>
  <c r="J119" i="1"/>
  <c r="K118" i="1"/>
  <c r="J117" i="1"/>
  <c r="K117" i="1"/>
  <c r="K116" i="1"/>
  <c r="J115" i="1"/>
  <c r="K115" i="1"/>
  <c r="K114" i="1"/>
  <c r="J113" i="1"/>
  <c r="J112" i="1"/>
  <c r="K112" i="1"/>
  <c r="K111" i="1"/>
  <c r="J111" i="1"/>
  <c r="K110" i="1"/>
  <c r="H109" i="1"/>
  <c r="J108" i="1"/>
  <c r="K108" i="1"/>
  <c r="K107" i="1"/>
  <c r="J106" i="1"/>
  <c r="K106" i="1"/>
  <c r="K105" i="1"/>
  <c r="J104" i="1"/>
  <c r="K104" i="1"/>
  <c r="K103" i="1"/>
  <c r="J103" i="1"/>
  <c r="G91" i="1"/>
  <c r="K102" i="1"/>
  <c r="K101" i="1"/>
  <c r="J100" i="1"/>
  <c r="K100" i="1"/>
  <c r="K99" i="1"/>
  <c r="J98" i="1"/>
  <c r="K98" i="1"/>
  <c r="K97" i="1"/>
  <c r="K96" i="1"/>
  <c r="J96" i="1"/>
  <c r="E91" i="1"/>
  <c r="K95" i="1"/>
  <c r="J95" i="1"/>
  <c r="J94" i="1"/>
  <c r="K94" i="1"/>
  <c r="K93" i="1"/>
  <c r="J92" i="1"/>
  <c r="K92" i="1"/>
  <c r="K90" i="1"/>
  <c r="J90" i="1"/>
  <c r="F89" i="1"/>
  <c r="E89" i="1"/>
  <c r="H89" i="1"/>
  <c r="G89" i="1"/>
  <c r="D89" i="1"/>
  <c r="J88" i="1"/>
  <c r="K88" i="1"/>
  <c r="K87" i="1"/>
  <c r="J86" i="1"/>
  <c r="F82" i="1"/>
  <c r="K86" i="1"/>
  <c r="K85" i="1"/>
  <c r="J84" i="1"/>
  <c r="K84" i="1"/>
  <c r="K83" i="1"/>
  <c r="H82" i="1"/>
  <c r="H80" i="1"/>
  <c r="G80" i="1"/>
  <c r="K81" i="1"/>
  <c r="D80" i="1"/>
  <c r="F80" i="1"/>
  <c r="E80" i="1"/>
  <c r="K79" i="1"/>
  <c r="G78" i="1"/>
  <c r="F78" i="1"/>
  <c r="E78" i="1"/>
  <c r="D78" i="1"/>
  <c r="K77" i="1"/>
  <c r="J77" i="1"/>
  <c r="K76" i="1"/>
  <c r="F74" i="1"/>
  <c r="J76" i="1"/>
  <c r="J75" i="1"/>
  <c r="H74" i="1"/>
  <c r="K75" i="1"/>
  <c r="D74" i="1"/>
  <c r="G74" i="1"/>
  <c r="K73" i="1"/>
  <c r="J72" i="1"/>
  <c r="E68" i="1"/>
  <c r="K71" i="1"/>
  <c r="F68" i="1"/>
  <c r="K70" i="1"/>
  <c r="J70" i="1"/>
  <c r="H68" i="1"/>
  <c r="J66" i="1"/>
  <c r="K65" i="1"/>
  <c r="K64" i="1"/>
  <c r="J64" i="1"/>
  <c r="K63" i="1"/>
  <c r="J62" i="1"/>
  <c r="K62" i="1"/>
  <c r="K61" i="1"/>
  <c r="J60" i="1"/>
  <c r="K60" i="1"/>
  <c r="K59" i="1"/>
  <c r="J58" i="1"/>
  <c r="K58" i="1"/>
  <c r="K57" i="1"/>
  <c r="J57" i="1"/>
  <c r="K56" i="1"/>
  <c r="J56" i="1"/>
  <c r="H50" i="1"/>
  <c r="J54" i="1"/>
  <c r="K54" i="1"/>
  <c r="K53" i="1"/>
  <c r="J52" i="1"/>
  <c r="F50" i="1"/>
  <c r="K51" i="1"/>
  <c r="D50" i="1"/>
  <c r="J49" i="1"/>
  <c r="F48" i="1"/>
  <c r="K49" i="1"/>
  <c r="H48" i="1"/>
  <c r="G48" i="1"/>
  <c r="E48" i="1"/>
  <c r="D48" i="1"/>
  <c r="J47" i="1"/>
  <c r="K47" i="1"/>
  <c r="J46" i="1"/>
  <c r="K46" i="1"/>
  <c r="K45" i="1"/>
  <c r="J44" i="1"/>
  <c r="K44" i="1"/>
  <c r="K43" i="1"/>
  <c r="K42" i="1"/>
  <c r="J42" i="1"/>
  <c r="K41" i="1"/>
  <c r="J40" i="1"/>
  <c r="K40" i="1"/>
  <c r="K39" i="1"/>
  <c r="J38" i="1"/>
  <c r="K38" i="1"/>
  <c r="K37" i="1"/>
  <c r="J36" i="1"/>
  <c r="K36" i="1"/>
  <c r="K35" i="1"/>
  <c r="J35" i="1"/>
  <c r="K34" i="1"/>
  <c r="K33" i="1"/>
  <c r="J32" i="1"/>
  <c r="K32" i="1"/>
  <c r="K31" i="1"/>
  <c r="J30" i="1"/>
  <c r="K30" i="1"/>
  <c r="K29" i="1"/>
  <c r="J29" i="1"/>
  <c r="K28" i="1"/>
  <c r="J28" i="1"/>
  <c r="K27" i="1"/>
  <c r="J27" i="1"/>
  <c r="K26" i="1"/>
  <c r="F25" i="1"/>
  <c r="F24" i="1"/>
  <c r="H25" i="1"/>
  <c r="G25" i="1"/>
  <c r="G24" i="1"/>
  <c r="J23" i="1"/>
  <c r="G22" i="1"/>
  <c r="F22" i="1"/>
  <c r="K23" i="1"/>
  <c r="H22" i="1"/>
  <c r="D22" i="1"/>
  <c r="K21" i="1"/>
  <c r="K20" i="1"/>
  <c r="K19" i="1"/>
  <c r="J18" i="1"/>
  <c r="K18" i="1"/>
  <c r="K17" i="1"/>
  <c r="K16" i="1"/>
  <c r="J16" i="1"/>
  <c r="K15" i="1"/>
  <c r="J15" i="1"/>
  <c r="K14" i="1"/>
  <c r="J14" i="1"/>
  <c r="K13" i="1"/>
  <c r="J12" i="1"/>
  <c r="K12" i="1"/>
  <c r="H10" i="1"/>
  <c r="G10" i="1"/>
  <c r="F10" i="1"/>
  <c r="J74" i="1"/>
  <c r="J270" i="1"/>
  <c r="K270" i="1"/>
  <c r="J235" i="1"/>
  <c r="K235" i="1"/>
  <c r="K89" i="1"/>
  <c r="J48" i="1"/>
  <c r="K48" i="1"/>
  <c r="K80" i="1"/>
  <c r="K175" i="1"/>
  <c r="F67" i="1"/>
  <c r="K68" i="1"/>
  <c r="K182" i="1"/>
  <c r="K207" i="1"/>
  <c r="E206" i="1"/>
  <c r="J222" i="1"/>
  <c r="J230" i="1"/>
  <c r="J247" i="1"/>
  <c r="J255" i="1"/>
  <c r="H273" i="1"/>
  <c r="J11" i="1"/>
  <c r="J17" i="1"/>
  <c r="E25" i="1"/>
  <c r="J31" i="1"/>
  <c r="J50" i="1"/>
  <c r="G50" i="1"/>
  <c r="K55" i="1"/>
  <c r="J65" i="1"/>
  <c r="J71" i="1"/>
  <c r="J99" i="1"/>
  <c r="J118" i="1"/>
  <c r="J158" i="1"/>
  <c r="K158" i="1"/>
  <c r="J226" i="1"/>
  <c r="K226" i="1"/>
  <c r="J253" i="1"/>
  <c r="D25" i="1"/>
  <c r="D10" i="1"/>
  <c r="K11" i="1"/>
  <c r="G82" i="1"/>
  <c r="J116" i="1"/>
  <c r="E10" i="1"/>
  <c r="J13" i="1"/>
  <c r="J20" i="1"/>
  <c r="J79" i="1"/>
  <c r="J93" i="1"/>
  <c r="D91" i="1"/>
  <c r="J114" i="1"/>
  <c r="K139" i="1"/>
  <c r="J152" i="1"/>
  <c r="J175" i="1"/>
  <c r="E189" i="1"/>
  <c r="H206" i="1"/>
  <c r="K217" i="1"/>
  <c r="J217" i="1"/>
  <c r="J228" i="1"/>
  <c r="K265" i="1"/>
  <c r="E261" i="1"/>
  <c r="F261" i="1"/>
  <c r="F273" i="1"/>
  <c r="J280" i="1"/>
  <c r="H91" i="1"/>
  <c r="K91" i="1"/>
  <c r="K205" i="1"/>
  <c r="J205" i="1"/>
  <c r="K69" i="1"/>
  <c r="D82" i="1"/>
  <c r="E82" i="1"/>
  <c r="K82" i="1"/>
  <c r="J97" i="1"/>
  <c r="J122" i="1"/>
  <c r="G189" i="1"/>
  <c r="J218" i="1"/>
  <c r="K218" i="1"/>
  <c r="E273" i="1"/>
  <c r="J22" i="1"/>
  <c r="H24" i="1"/>
  <c r="J69" i="1"/>
  <c r="E74" i="1"/>
  <c r="K74" i="1"/>
  <c r="J34" i="1"/>
  <c r="J45" i="1"/>
  <c r="J55" i="1"/>
  <c r="J61" i="1"/>
  <c r="J73" i="1"/>
  <c r="J83" i="1"/>
  <c r="J102" i="1"/>
  <c r="J110" i="1"/>
  <c r="J128" i="1"/>
  <c r="J131" i="1"/>
  <c r="K133" i="1"/>
  <c r="J138" i="1"/>
  <c r="J146" i="1"/>
  <c r="J151" i="1"/>
  <c r="K160" i="1"/>
  <c r="K166" i="1"/>
  <c r="J180" i="1"/>
  <c r="E177" i="1"/>
  <c r="K177" i="1"/>
  <c r="K178" i="1"/>
  <c r="J188" i="1"/>
  <c r="J194" i="1"/>
  <c r="K239" i="1"/>
  <c r="E238" i="1"/>
  <c r="K238" i="1"/>
  <c r="J262" i="1"/>
  <c r="D261" i="1"/>
  <c r="J85" i="1"/>
  <c r="J124" i="1"/>
  <c r="H143" i="1"/>
  <c r="J186" i="1"/>
  <c r="D207" i="1"/>
  <c r="J208" i="1"/>
  <c r="E22" i="1"/>
  <c r="K22" i="1"/>
  <c r="J33" i="1"/>
  <c r="J39" i="1"/>
  <c r="G143" i="1"/>
  <c r="K157" i="1"/>
  <c r="J157" i="1"/>
  <c r="J197" i="1"/>
  <c r="K225" i="1"/>
  <c r="J225" i="1"/>
  <c r="J249" i="1"/>
  <c r="K249" i="1"/>
  <c r="J63" i="1"/>
  <c r="D68" i="1"/>
  <c r="J19" i="1"/>
  <c r="J26" i="1"/>
  <c r="J37" i="1"/>
  <c r="J53" i="1"/>
  <c r="J59" i="1"/>
  <c r="K66" i="1"/>
  <c r="K72" i="1"/>
  <c r="H78" i="1"/>
  <c r="K78" i="1"/>
  <c r="J80" i="1"/>
  <c r="J81" i="1"/>
  <c r="J89" i="1"/>
  <c r="F91" i="1"/>
  <c r="J105" i="1"/>
  <c r="D109" i="1"/>
  <c r="K113" i="1"/>
  <c r="D144" i="1"/>
  <c r="J145" i="1"/>
  <c r="E144" i="1"/>
  <c r="K151" i="1"/>
  <c r="J165" i="1"/>
  <c r="J184" i="1"/>
  <c r="K184" i="1"/>
  <c r="K216" i="1"/>
  <c r="J216" i="1"/>
  <c r="J259" i="1"/>
  <c r="J41" i="1"/>
  <c r="G109" i="1"/>
  <c r="J101" i="1"/>
  <c r="J21" i="1"/>
  <c r="J43" i="1"/>
  <c r="J51" i="1"/>
  <c r="K52" i="1"/>
  <c r="E50" i="1"/>
  <c r="K50" i="1"/>
  <c r="G68" i="1"/>
  <c r="J87" i="1"/>
  <c r="J107" i="1"/>
  <c r="E109" i="1"/>
  <c r="K109" i="1"/>
  <c r="F109" i="1"/>
  <c r="J126" i="1"/>
  <c r="F143" i="1"/>
  <c r="K183" i="1"/>
  <c r="J183" i="1"/>
  <c r="K135" i="1"/>
  <c r="K140" i="1"/>
  <c r="J153" i="1"/>
  <c r="K161" i="1"/>
  <c r="K168" i="1"/>
  <c r="K176" i="1"/>
  <c r="F189" i="1"/>
  <c r="J198" i="1"/>
  <c r="K199" i="1"/>
  <c r="J209" i="1"/>
  <c r="K210" i="1"/>
  <c r="K220" i="1"/>
  <c r="D238" i="1"/>
  <c r="F241" i="1"/>
  <c r="F240" i="1"/>
  <c r="K251" i="1"/>
  <c r="H261" i="1"/>
  <c r="K264" i="1"/>
  <c r="K152" i="1"/>
  <c r="K181" i="1"/>
  <c r="J182" i="1"/>
  <c r="H189" i="1"/>
  <c r="K190" i="1"/>
  <c r="J201" i="1"/>
  <c r="J212" i="1"/>
  <c r="J224" i="1"/>
  <c r="J245" i="1"/>
  <c r="K259" i="1"/>
  <c r="J266" i="1"/>
  <c r="D273" i="1"/>
  <c r="J274" i="1"/>
  <c r="D178" i="1"/>
  <c r="J179" i="1"/>
  <c r="J193" i="1"/>
  <c r="J243" i="1"/>
  <c r="J174" i="1"/>
  <c r="D189" i="1"/>
  <c r="K193" i="1"/>
  <c r="G206" i="1"/>
  <c r="K243" i="1"/>
  <c r="J271" i="1"/>
  <c r="J278" i="1"/>
  <c r="J135" i="1"/>
  <c r="J161" i="1"/>
  <c r="J220" i="1"/>
  <c r="E241" i="1"/>
  <c r="K242" i="1"/>
  <c r="J251" i="1"/>
  <c r="G261" i="1"/>
  <c r="J268" i="1"/>
  <c r="J276" i="1"/>
  <c r="K236" i="1"/>
  <c r="D241" i="1"/>
  <c r="J239" i="1"/>
  <c r="K274" i="1"/>
  <c r="F8" i="1"/>
  <c r="G67" i="1"/>
  <c r="G8" i="1"/>
  <c r="K189" i="1"/>
  <c r="J78" i="1"/>
  <c r="E67" i="1"/>
  <c r="J273" i="1"/>
  <c r="J68" i="1"/>
  <c r="D67" i="1"/>
  <c r="J207" i="1"/>
  <c r="D206" i="1"/>
  <c r="D143" i="1"/>
  <c r="J144" i="1"/>
  <c r="K206" i="1"/>
  <c r="K241" i="1"/>
  <c r="E240" i="1"/>
  <c r="K240" i="1"/>
  <c r="D177" i="1"/>
  <c r="J178" i="1"/>
  <c r="J238" i="1"/>
  <c r="J109" i="1"/>
  <c r="J10" i="1"/>
  <c r="J150" i="1"/>
  <c r="K273" i="1"/>
  <c r="K261" i="1"/>
  <c r="J25" i="1"/>
  <c r="D24" i="1"/>
  <c r="J261" i="1"/>
  <c r="K10" i="1"/>
  <c r="E143" i="1"/>
  <c r="K143" i="1"/>
  <c r="K144" i="1"/>
  <c r="D240" i="1"/>
  <c r="J241" i="1"/>
  <c r="J91" i="1"/>
  <c r="J189" i="1"/>
  <c r="J82" i="1"/>
  <c r="K25" i="1"/>
  <c r="E24" i="1"/>
  <c r="K24" i="1"/>
  <c r="H67" i="1"/>
  <c r="H8" i="1"/>
  <c r="D8" i="1"/>
  <c r="E8" i="1"/>
  <c r="K8" i="1"/>
  <c r="J206" i="1"/>
  <c r="J67" i="1"/>
  <c r="K67" i="1"/>
  <c r="J240" i="1"/>
  <c r="J143" i="1"/>
  <c r="J24" i="1"/>
  <c r="J177" i="1"/>
  <c r="J8" i="1"/>
</calcChain>
</file>

<file path=xl/sharedStrings.xml><?xml version="1.0" encoding="utf-8"?>
<sst xmlns="http://schemas.openxmlformats.org/spreadsheetml/2006/main" count="296" uniqueCount="277">
  <si>
    <t>AVANCE FINANCIERO DE LOS PROGRAMAS PRESUPUESTARIOS PRINCIPALES, 2014</t>
  </si>
  <si>
    <t>Millones de pesos</t>
  </si>
  <si>
    <t>Asignación PEF 2014</t>
  </si>
  <si>
    <t>Programa Modificado</t>
  </si>
  <si>
    <t>Observado</t>
  </si>
  <si>
    <t>Avance %</t>
  </si>
  <si>
    <t>Enero</t>
  </si>
  <si>
    <t>Enero - febrero</t>
  </si>
  <si>
    <t>Enero - marzo</t>
  </si>
  <si>
    <t>Aprobado</t>
  </si>
  <si>
    <t>Programado al periodo</t>
  </si>
  <si>
    <t>(1)</t>
  </si>
  <si>
    <t>(2)</t>
  </si>
  <si>
    <t>(3)</t>
  </si>
  <si>
    <t>(4)</t>
  </si>
  <si>
    <t>(5)</t>
  </si>
  <si>
    <t>(6)=(5/1)</t>
  </si>
  <si>
    <t>(7)=(5/2)</t>
  </si>
  <si>
    <t>Total</t>
  </si>
  <si>
    <t>Gobernación</t>
  </si>
  <si>
    <t>Servicios de inteligencia para la Seguridad Nacional</t>
  </si>
  <si>
    <t>Servicios migratorios en fronteras, puertos y aeropuertos</t>
  </si>
  <si>
    <t>Registro e Identificación de Población</t>
  </si>
  <si>
    <t>Desarrollo de instrumentos para la prevención del delito</t>
  </si>
  <si>
    <t>Implementación de operativos para la prevención y disuasión del delito</t>
  </si>
  <si>
    <t>Administración del sistema federal penitenciario</t>
  </si>
  <si>
    <t>Coordinación del Sistema Nacional de Protección Civil</t>
  </si>
  <si>
    <t>Implementación de la Reforma al Sistema de Justicia Penal</t>
  </si>
  <si>
    <t>Promover la Protección de los Derechos Humanos y Prevenir la Discriminación</t>
  </si>
  <si>
    <t>Plataforma México</t>
  </si>
  <si>
    <t>Otorgamiento de subsidios en materia de Seguridad Pública a Entidades Federativas, Municipios y el Distrito Federal</t>
  </si>
  <si>
    <t>Relaciones Exteriores</t>
  </si>
  <si>
    <t>Promoción y defensa de los intereses de México en el exterior, en los ámbitos bilateral y regional</t>
  </si>
  <si>
    <t>Hacienda y Crédito Público</t>
  </si>
  <si>
    <t>Programas de la Comisión Nacional para el Desarrollo de los Pueblos Indígenas</t>
  </si>
  <si>
    <t>Fomento del patrimonio cultural Indígena</t>
  </si>
  <si>
    <t>Actividades de apoyo administrativo</t>
  </si>
  <si>
    <t>Actividades de apoyo a la función pública y buen gobierno</t>
  </si>
  <si>
    <t>Planeación y Articulación de la Acción Pública hacia los Pueblos Indígenas</t>
  </si>
  <si>
    <t>Cuotas, Apoyos y Aportaciones a Organismos Internacionales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</si>
  <si>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</si>
  <si>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</si>
  <si>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</si>
  <si>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</si>
  <si>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Protección y Defensa de los Usuarios de Servicios Financieros</t>
  </si>
  <si>
    <t>Control de la operación aduanera</t>
  </si>
  <si>
    <t>Recaudación de las contribuciones federales</t>
  </si>
  <si>
    <t>Programa de Garantías Liquidas</t>
  </si>
  <si>
    <t>Programa integral de formación, capacitación y consultoría para Productores e Intermediarios Financieros Rurales.</t>
  </si>
  <si>
    <t>Actividades orientadas a ofrecer productos y servicios para fortalecer el sector y fomentar la inclusión Financiera</t>
  </si>
  <si>
    <t>Programas de Capital de Riesgo y para Servicios de Cobertura</t>
  </si>
  <si>
    <t>Programa que Canaliza Apoyos para el Fomento a los Sectores Agropecuario, Forestal, Pesquero y Rural.</t>
  </si>
  <si>
    <t>Constitución y Operación de Unidades de Promoción de Crédito</t>
  </si>
  <si>
    <t>Reducción de Costos de Acceso al Crédito</t>
  </si>
  <si>
    <t>Regulación, inspección y vigilancia de las entidades del sistema financiero mexicano sujetas a la supervisión de la Comisión Nacional Bancaria y de Valores.</t>
  </si>
  <si>
    <t>Programa de Subsidio a la Prima del Seguro Agropecuario</t>
  </si>
  <si>
    <t>Programa de Apoyo a los Fondos de Aseguramiento Agropecuario</t>
  </si>
  <si>
    <t>Defensa Nacional</t>
  </si>
  <si>
    <t>Operación y desarrollo de la Fuerza Aérea Mexicana</t>
  </si>
  <si>
    <t>Agricultura, Ganadería, Desarrollo Rural, Pesca y Alimentación</t>
  </si>
  <si>
    <t>Desarrollo y aplicación de programas educativos a nivel medio superior</t>
  </si>
  <si>
    <t>Desarrollo de los programas educativos a nivel superior</t>
  </si>
  <si>
    <t>Desarrollo y aplicación de programas educativos en materia agropecuaria</t>
  </si>
  <si>
    <t>Apoyo al cambio tecnológico en las actividades agropecuarias, rurales, acuícolas y pesqueras</t>
  </si>
  <si>
    <t>Generación de Proyectos de Investigación</t>
  </si>
  <si>
    <t>Regulación, supervisión y aplicación de las políticas públicas en materia agropecuaria, acuícola y pesquera</t>
  </si>
  <si>
    <t>Programa de Concurrencia con las Entidades Federativas  </t>
  </si>
  <si>
    <t>Programa de Productividad y Competitividad Agroalimentaria</t>
  </si>
  <si>
    <t>Programa Integral de Desarrollo Rural</t>
  </si>
  <si>
    <t>Programa de Fomento a la Agricultura</t>
  </si>
  <si>
    <t>Programa de Fomento Ganadero</t>
  </si>
  <si>
    <t>Programa de Fomento a la Productividad Pesquera y Acuícola</t>
  </si>
  <si>
    <t>Programa de Comercialización y Desarrollo de Mercados</t>
  </si>
  <si>
    <t>Programa de Sanidad e Inocuidad Agroalimentaria</t>
  </si>
  <si>
    <t>Programa de Innovación, Investigación, Desarrollo Tecnológico y Educación</t>
  </si>
  <si>
    <t>Instrumentación de acciones para mejorar las Sanidades a través de Inspecciones Fitozoosanitarias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</si>
  <si>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</si>
  <si>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</si>
  <si>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</si>
  <si>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</si>
  <si>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</si>
  <si>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infraestructura económica de carreteras</t>
  </si>
  <si>
    <t>Estudios y Proyectos para la construcción, ampliación, modernización, conservación y operación de infraestructura de comunicaciones y transportes</t>
  </si>
  <si>
    <t>Caminos Rurales</t>
  </si>
  <si>
    <t>Proyectos de infraestructura económica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</si>
  <si>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</si>
  <si>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</si>
  <si>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Programa de Empleo Temporal (PET)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</si>
  <si>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</si>
  <si>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</si>
  <si>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</si>
  <si>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</si>
  <si>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</si>
  <si>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de infraestructura económica de puertos</t>
  </si>
  <si>
    <t>Mantenimiento de infraestructura</t>
  </si>
  <si>
    <t>Conservación de infraestructura marítimo-portuaria</t>
  </si>
  <si>
    <t>Proyectos de Infraestructura Ferroviaria</t>
  </si>
  <si>
    <t>Sistema Satelital</t>
  </si>
  <si>
    <t>Economía</t>
  </si>
  <si>
    <t>Promoción de una cultura de consumo responsable e inteligente</t>
  </si>
  <si>
    <t>Protección de los derechos de los consumidores y el desarrollo del Sistema Nacional de Protección al Consumidor</t>
  </si>
  <si>
    <t>Atención a las solicitudes de servicios y promoción de los programas competencia de la Secretaría en el interior de la República</t>
  </si>
  <si>
    <t>Promoción del Comercio Exterior y Atracción de Inversión Extranjera Directa</t>
  </si>
  <si>
    <t>Regulación, modernización y promoción de las actividades en materia de normalización y evaluación de la conformidad, y participación en la normalización internacional</t>
  </si>
  <si>
    <t>Fortalecimiento de la integración y competitividad de México en las cadenas globales de valor</t>
  </si>
  <si>
    <t>Instrumentación de políticas  de fomento a las micro, pequeñas y medianas empresas y al sector social de la economía</t>
  </si>
  <si>
    <t>Promoción y fomento del desarrollo, competitividad y la innovación de los sectores industrial, comercial y de servicios</t>
  </si>
  <si>
    <t>Competitividad y transparencia del marco regulatorio que el gobierno federal aplica a los particulares</t>
  </si>
  <si>
    <t>Fondo de Microfinanciamiento a Mujeres Rurales (FOMMUR)</t>
  </si>
  <si>
    <t>Programa de Fomento a la Economía Social (FONAES)</t>
  </si>
  <si>
    <t>Fondo Nacional Emprendedor</t>
  </si>
  <si>
    <t>Programa Nacional de Financiamiento al Microempresario</t>
  </si>
  <si>
    <t>Programa para el Desarrollo de la Industria de Software (PROSOFT)</t>
  </si>
  <si>
    <t>Competitividad en Logística y Centrales de Abasto</t>
  </si>
  <si>
    <t>Programa para el Desarrollo Tecnológico de la Industria (PRODIAT)</t>
  </si>
  <si>
    <t>Programa para  el  desarrollo  de la productividad de las industrias ligeras (PROIND)</t>
  </si>
  <si>
    <t>Educación Pública</t>
  </si>
  <si>
    <t>Prestación de Servicios de Educación Inicial y Básica Comunitaria</t>
  </si>
  <si>
    <t>Edición, producción y distribución de libros y otros materiales educativos</t>
  </si>
  <si>
    <t>Evaluaciones confiables de la calidad educativa y difusión oportuna de sus resultados</t>
  </si>
  <si>
    <t>Formación y certificación para el trabajo</t>
  </si>
  <si>
    <t>Prestación de servicios de educación media superior</t>
  </si>
  <si>
    <t>Prestación de servicios de educación técnica</t>
  </si>
  <si>
    <t>Prestación de servicios de educación superior y posgrado</t>
  </si>
  <si>
    <t>Impulso al desarrollo de la cultura</t>
  </si>
  <si>
    <t>Incorporación, restauración, conservación y mantenimiento de bienes patrimonio de la Nación</t>
  </si>
  <si>
    <t>Producción y transmisión de materiales educativos y culturales</t>
  </si>
  <si>
    <t>Investigación científica y desarrollo tecnológico</t>
  </si>
  <si>
    <t>Diseño, construcción, certificación y evaluación de la infraestructura física educativa</t>
  </si>
  <si>
    <t>Atención a la Demanda de Educación para Adultos (INEA)</t>
  </si>
  <si>
    <t>Normar los servicios educativos</t>
  </si>
  <si>
    <t>Proyectos de infraestructura social del sector educativo</t>
  </si>
  <si>
    <t>Diseño y aplicación de la política educativa</t>
  </si>
  <si>
    <t>Fortalecimiento a la educación y la cultura indígena</t>
  </si>
  <si>
    <t>Programa Escuelas de Calidad</t>
  </si>
  <si>
    <t>Programa de Desarrollo Humano Oportunidades</t>
  </si>
  <si>
    <t>Sistema Mexicano del Deporte de Alto Rendimiento</t>
  </si>
  <si>
    <t>Programa Escuelas de Tiempo Completo</t>
  </si>
  <si>
    <t>Programa de Escuela Segura</t>
  </si>
  <si>
    <t>Programa Nacional de Becas</t>
  </si>
  <si>
    <t>Programa para la Inclusión y la Equidad Educativa</t>
  </si>
  <si>
    <t>Programa de fortalecimiento de la calidad en instituciones educativas</t>
  </si>
  <si>
    <t>Programa para el Desarrollo Profesional Docente</t>
  </si>
  <si>
    <t>Subsidios federales para organismos descentralizados estatales</t>
  </si>
  <si>
    <t>Escuelas Dignas</t>
  </si>
  <si>
    <t>Programa de Expansión en la Oferta Educativa en Educación Media Superior y Superior</t>
  </si>
  <si>
    <t>Apoyos a centros y organizaciones de educación</t>
  </si>
  <si>
    <t>Salud</t>
  </si>
  <si>
    <t xml:space="preserve">Programa Seguro Popular </t>
  </si>
  <si>
    <t>Seguro Popular</t>
  </si>
  <si>
    <t>Dignificación, conservación y mantenimiento de la infraestructura y equipamiento en salud</t>
  </si>
  <si>
    <t>Seguro Médico Siglo XXI</t>
  </si>
  <si>
    <t>Protección Contra Riesgos Sanitarios</t>
  </si>
  <si>
    <t>Formación y desarrollo profesional de recursos humanos especializados para la salud</t>
  </si>
  <si>
    <t>Capacitación técnica y gerencial de recursos humanos para la salud</t>
  </si>
  <si>
    <t>Investigación y desarrollo tecnológico en salud</t>
  </si>
  <si>
    <t>Prestación de servicios en los diferentes niveles de atención a la salud</t>
  </si>
  <si>
    <t>Prevención y atención contra las adicciones</t>
  </si>
  <si>
    <t>Reducción de enfermedades prevenibles por vacunación</t>
  </si>
  <si>
    <t>Proyectos de infraestructura social de salud</t>
  </si>
  <si>
    <t>Calidad en Salud e Innovación</t>
  </si>
  <si>
    <t>Asistencia social y protección del paciente</t>
  </si>
  <si>
    <t>Promoción de la salud, prevención y control de enfermedades crónico degenerativas y transmisibles y lesiones</t>
  </si>
  <si>
    <t>Prevención y atención de VIH/SIDA y otras ITS</t>
  </si>
  <si>
    <t>Atención de la Salud Reproductiva y la Igualdad de Género en Salud</t>
  </si>
  <si>
    <t>Programa Comunidades Saludables</t>
  </si>
  <si>
    <t>Programa de Atención a Personas con Discapacidad</t>
  </si>
  <si>
    <t>Programa para la Protección y el Desarrollo Integral de la Infancia</t>
  </si>
  <si>
    <t>Programa de Atención a Familias y Población Vulnerable</t>
  </si>
  <si>
    <t>Programa de estancias infantiles para apoyar a madres trabajadoras</t>
  </si>
  <si>
    <t>Caravanas de la Salud</t>
  </si>
  <si>
    <t>Sistema Integral de Calidad en Salud</t>
  </si>
  <si>
    <t>Prevención contra la obesidad</t>
  </si>
  <si>
    <t>Vigilancia epidemiológica</t>
  </si>
  <si>
    <t>Marina</t>
  </si>
  <si>
    <t>Proyectos de infraestructura gubernamental de seguridad nacional</t>
  </si>
  <si>
    <t>Trabajo y Previsión Social</t>
  </si>
  <si>
    <t>Sistema Nacional de Empleo ( Portal de Empleo)</t>
  </si>
  <si>
    <t>Programa de Apoyo al Empleo (PAE)</t>
  </si>
  <si>
    <t>Coordinación de acciones de vinculación entre los factores de la producción para apoyar el empleo</t>
  </si>
  <si>
    <t>Programa de Atención a Situaciones de Contingencia Laboral</t>
  </si>
  <si>
    <t>Impartición de justicia laboral</t>
  </si>
  <si>
    <t>Procuración de justicia laboral</t>
  </si>
  <si>
    <t>Ejecución a nivel nacional de los programas y acciones de la Política Laboral</t>
  </si>
  <si>
    <t>Capacitación a trabajadores</t>
  </si>
  <si>
    <t>Fomento de la equidad de género y la no discriminación en el mercado laboral</t>
  </si>
  <si>
    <t>Asesoría en materia de seguridad y salud en el trabajo</t>
  </si>
  <si>
    <t>Instrumentación de la política laboral</t>
  </si>
  <si>
    <t>Desarrollo Agrario, Territorial y Urbano</t>
  </si>
  <si>
    <t>Procuración de justicia agraria</t>
  </si>
  <si>
    <t>Programa de Atención de Conflictos Sociales en el Medio Rural</t>
  </si>
  <si>
    <t>Fomento al desarrollo agrario</t>
  </si>
  <si>
    <t>Obligaciones jurídicas Ineludibles</t>
  </si>
  <si>
    <t>Implementación de políticas enfocadas al medio agrario, territorial y urbano</t>
  </si>
  <si>
    <t>Modernización del Catastro Rural Nacional</t>
  </si>
  <si>
    <t>Programa Hábitat</t>
  </si>
  <si>
    <t>Programa de vivienda digna</t>
  </si>
  <si>
    <t>Programa de Apoyo para la Productividad de la Mujer Emprendedora</t>
  </si>
  <si>
    <t>Fondo para el Apoyo a Proyectos Productivos en Núcleos Agrarios (FAPPA)</t>
  </si>
  <si>
    <t>Programa de Vivienda Rural</t>
  </si>
  <si>
    <t>Rescate de espacios públicos</t>
  </si>
  <si>
    <t>Programa de esquema de financiamiento y subsidio federal para vivienda</t>
  </si>
  <si>
    <t>Programa de Apoyo a Jóvenes para la Productividad de Futuras Empresas Rurales</t>
  </si>
  <si>
    <t>Programa de apoyo a los avecindados  en condiciones de pobreza patrimonial para regularizar asentamientos humanos irregulares (PASPRAH)</t>
  </si>
  <si>
    <t>Programa de apoyo para los núcleos agrarios sin regularizar (FANAR)</t>
  </si>
  <si>
    <t>Medio Ambiente y Recursos Naturales</t>
  </si>
  <si>
    <t>Programa Nacional Forestal</t>
  </si>
  <si>
    <t>Programa Nacional Forestal-Desarrollo Forestal</t>
  </si>
  <si>
    <t>Programa Nacional Forestal-Protección Forestal</t>
  </si>
  <si>
    <t>Programa Nacional Forestal Pago por Servicios Ambientales</t>
  </si>
  <si>
    <t>Capacitación Ambiental y Desarrollo Sustentable</t>
  </si>
  <si>
    <t>Operación y mantenimiento del Sistema Cutzamala</t>
  </si>
  <si>
    <t>Operación y mantenimiento del sistema de pozos de abastecimiento del Valle de México</t>
  </si>
  <si>
    <t>Manejo Integral del Sistema Hidrológico</t>
  </si>
  <si>
    <t>Servicio Meteorológico Nacional y Estaciones Hidrometeorológicas</t>
  </si>
  <si>
    <t>Conservación y Operación de Acueductos Uspanapa-La Cangrejera, Ver. y Lázaro Cárdenas, Mich.</t>
  </si>
  <si>
    <t>Regulación Ambiental</t>
  </si>
  <si>
    <t>Programa de gestión hídrica</t>
  </si>
  <si>
    <t>Consolidar el Sistema Nacional de Áreas Naturales Protegidas</t>
  </si>
  <si>
    <t>Proyectos de infraestructura económica de agua potable, alcantarillado y saneamiento</t>
  </si>
  <si>
    <t>Infraestructura para la Protección de Centros de Población y Áreas Productivas</t>
  </si>
  <si>
    <t>Túnel Emisor Oriente y Planta de Tratamiento Atotonilco</t>
  </si>
  <si>
    <t>Infraestructura de riego y Temporal Tecnificado</t>
  </si>
  <si>
    <t>Inversión para el Manejo Integral del Ciclo Hidrológico</t>
  </si>
  <si>
    <t>Planeación, Dirección y Evaluación Ambiental</t>
  </si>
  <si>
    <t>Programa de Conservación para el Desarrollo Sostenible (PROCODES)</t>
  </si>
  <si>
    <t>Programa de Agua Limpia</t>
  </si>
  <si>
    <t>Programa de Agua Potable, Alcantarillado y Saneamiento en Zonas Urbanas</t>
  </si>
  <si>
    <t>Programa para la Construcción y Rehabilitación de Sistemas de Agua Potable y Saneamiento en Zonas Rurales</t>
  </si>
  <si>
    <t>Programa de Rehabilitación, Modernización, Tecnificación y Equipamiento de Distritos de Riego y Temporal Tecnificado</t>
  </si>
  <si>
    <t>Programa de Rehabilitación, Modernización, Tecnificación y Equipamiento de Unidades de Riego</t>
  </si>
  <si>
    <t>Programa de Tratamiento de Aguas Residuales</t>
  </si>
  <si>
    <t>Prevención y gestión integral de residuos</t>
  </si>
  <si>
    <t>Procuraduría General de la República</t>
  </si>
  <si>
    <t>Investigar y perseguir los delitos del orden federal</t>
  </si>
  <si>
    <t>Investigar y perseguir los delitos relativos a la Delincuencia Organizada</t>
  </si>
  <si>
    <t>Aportaciones a Seguridad Social</t>
  </si>
  <si>
    <t>Programa IMSS-Oportunidades</t>
  </si>
  <si>
    <t>Desarrollo Social</t>
  </si>
  <si>
    <t>Programa de adquisición de leche nacional a cargo de LICONSA, S. A. de C. V.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</si>
  <si>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</si>
  <si>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</si>
  <si>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</si>
  <si>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Programa de Opciones Productivas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</si>
  <si>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</si>
  <si>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</si>
  <si>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</si>
  <si>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</si>
  <si>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Alimentario</t>
  </si>
  <si>
    <t>Programa de Apoyo a las Instancias de Mujeres en las Entidades Federativas, Para Implementar y Ejecutar Programas de Prevención de la Violencia Contra las Mujeres</t>
  </si>
  <si>
    <t>Pensión para Adultos Mayores</t>
  </si>
  <si>
    <t>Programa para el Desarrollo de Zonas Prioritarias</t>
  </si>
  <si>
    <t>Seguro de vida para jefas de familia</t>
  </si>
  <si>
    <t>Turismo</t>
  </si>
  <si>
    <t>Servicios de asistencia integral e información turística</t>
  </si>
  <si>
    <t>Conservación y mantenimiento a los CIP's a cargo del FONATUR</t>
  </si>
  <si>
    <t>Promoción de México como Destino Turístico</t>
  </si>
  <si>
    <t>Promoción y desarrollo de programas y proyectos turísticos en las Entidades Federativas</t>
  </si>
  <si>
    <t>Proyectos de infraestructura de turismo</t>
  </si>
  <si>
    <t>Otros proyectos</t>
  </si>
  <si>
    <t>Programa para el Desarrollo Regional Turístico Sustentable</t>
  </si>
  <si>
    <t>Comisión Nacional de los Derechos Humanos</t>
  </si>
  <si>
    <t>Protección de los Derechos Humanos de Indígenas en Reclusión</t>
  </si>
  <si>
    <t>Promover los Derechos Humanos de los pueblos y las comunidades indígenas</t>
  </si>
  <si>
    <t>Consejo Nacional de Ciencia y Tecnología</t>
  </si>
  <si>
    <t>Realización de investigación científica y elaboración de publicaciones</t>
  </si>
  <si>
    <t>Fomento regional para el desarrollo científico , tecnológico y de innovación.</t>
  </si>
  <si>
    <t>Apoyos institucionales para actividades científicas, tecnológicas y de innovación.</t>
  </si>
  <si>
    <t>Becas de posgrado y otras modalidades de apoyo a la calidad</t>
  </si>
  <si>
    <t>Sistema Nacional de Investigadores</t>
  </si>
  <si>
    <t>Fortalecimiento a nivel sectorial de las capacidades científicas, tecnológicas y de innovación</t>
  </si>
  <si>
    <t>Innovación tecnológica para negocios de alto valor agregado, tecnologías precursoras y competitividad de las empresas</t>
  </si>
  <si>
    <t>Programa de Desarrollo Científico y Tecnológico</t>
  </si>
  <si>
    <t>Ramo / Programas</t>
  </si>
  <si>
    <t>Las sumas parciales pueden no coincidir debido al redondeo.</t>
  </si>
  <si>
    <t>n.a. no aplicable. -o-: mayor de 500 por ciento.</t>
  </si>
  <si>
    <t>Fuente: Secretaría de Hacienda y Crédito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</si>
</sst>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sz val="12"/>
      <name val="Soberana Sans"/>
      <family val="3"/>
    </font>
    <font>
      <b/>
      <sz val="10"/>
      <name val="Soberana Sans"/>
      <family val="3"/>
    </font>
    <font>
      <i/>
      <sz val="10"/>
      <name val="Soberana Sans"/>
      <family val="3"/>
    </font>
    <font>
      <b/>
      <i/>
      <sz val="10"/>
      <name val="Soberana Sans"/>
      <family val="3"/>
    </font>
    <font>
      <sz val="8"/>
      <color rgb="FF000000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FD2E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7" fillId="2" borderId="0">
      <alignment horizontal="left" vertical="top"/>
    </xf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100">
    <xf numFmtId="0" fontId="0" fillId="0" borderId="0" xfId="0"/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Continuous" vertical="top"/>
    </xf>
    <xf numFmtId="0" fontId="4" fillId="0" borderId="2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/>
    </xf>
    <xf numFmtId="164" fontId="4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164" fontId="4" fillId="4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164" fontId="2" fillId="0" borderId="3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horizontal="right" vertical="top"/>
    </xf>
    <xf numFmtId="0" fontId="2" fillId="0" borderId="0" xfId="0" quotePrefix="1" applyFont="1" applyFill="1" applyBorder="1" applyAlignment="1">
      <alignment horizontal="right" vertical="top" wrapText="1"/>
    </xf>
    <xf numFmtId="0" fontId="2" fillId="0" borderId="0" xfId="0" quotePrefix="1" applyFont="1" applyFill="1" applyBorder="1" applyAlignment="1">
      <alignment horizontal="left" vertical="top"/>
    </xf>
    <xf numFmtId="165" fontId="2" fillId="0" borderId="4" xfId="2" applyNumberFormat="1" applyFont="1" applyFill="1" applyBorder="1" applyAlignment="1">
      <alignment horizontal="left" vertical="top" wrapText="1"/>
    </xf>
    <xf numFmtId="164" fontId="2" fillId="0" borderId="4" xfId="2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center" vertical="top" wrapText="1"/>
    </xf>
    <xf numFmtId="165" fontId="2" fillId="0" borderId="0" xfId="2" applyNumberFormat="1" applyFont="1" applyFill="1" applyBorder="1" applyAlignment="1">
      <alignment horizontal="left" vertical="top" wrapText="1"/>
    </xf>
    <xf numFmtId="165" fontId="2" fillId="0" borderId="5" xfId="2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vertical="top"/>
    </xf>
    <xf numFmtId="164" fontId="2" fillId="0" borderId="5" xfId="2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164" fontId="4" fillId="0" borderId="3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right" vertical="top" wrapText="1"/>
    </xf>
    <xf numFmtId="0" fontId="2" fillId="0" borderId="4" xfId="0" quotePrefix="1" applyFont="1" applyFill="1" applyBorder="1" applyAlignment="1">
      <alignment horizontal="center" vertical="top" wrapText="1"/>
    </xf>
    <xf numFmtId="164" fontId="2" fillId="0" borderId="4" xfId="0" quotePrefix="1" applyNumberFormat="1" applyFont="1" applyFill="1" applyBorder="1" applyAlignment="1">
      <alignment horizontal="right" vertical="top" wrapText="1"/>
    </xf>
    <xf numFmtId="0" fontId="2" fillId="5" borderId="0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quotePrefix="1" applyFont="1" applyFill="1" applyBorder="1" applyAlignment="1">
      <alignment horizontal="center" vertical="top" wrapText="1"/>
    </xf>
    <xf numFmtId="164" fontId="2" fillId="0" borderId="5" xfId="0" quotePrefix="1" applyNumberFormat="1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0" xfId="0" quotePrefix="1" applyFont="1" applyFill="1" applyBorder="1" applyAlignment="1">
      <alignment horizontal="center" vertical="top" wrapText="1"/>
    </xf>
    <xf numFmtId="164" fontId="4" fillId="4" borderId="0" xfId="0" quotePrefix="1" applyNumberFormat="1" applyFont="1" applyFill="1" applyBorder="1" applyAlignment="1">
      <alignment horizontal="right" vertical="top" wrapText="1"/>
    </xf>
    <xf numFmtId="164" fontId="2" fillId="0" borderId="0" xfId="0" quotePrefix="1" applyNumberFormat="1" applyFont="1" applyFill="1" applyBorder="1" applyAlignment="1">
      <alignment horizontal="right" vertical="top" wrapText="1"/>
    </xf>
    <xf numFmtId="0" fontId="4" fillId="0" borderId="3" xfId="0" quotePrefix="1" applyFont="1" applyFill="1" applyBorder="1" applyAlignment="1">
      <alignment horizontal="center" vertical="top" wrapText="1"/>
    </xf>
    <xf numFmtId="164" fontId="4" fillId="0" borderId="3" xfId="0" quotePrefix="1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vertical="top"/>
    </xf>
    <xf numFmtId="0" fontId="4" fillId="0" borderId="4" xfId="0" quotePrefix="1" applyFont="1" applyFill="1" applyBorder="1" applyAlignment="1">
      <alignment horizontal="center" vertical="top" wrapText="1"/>
    </xf>
    <xf numFmtId="164" fontId="4" fillId="0" borderId="4" xfId="0" quotePrefix="1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/>
    </xf>
    <xf numFmtId="164" fontId="4" fillId="0" borderId="4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 wrapText="1" indent="3"/>
    </xf>
    <xf numFmtId="0" fontId="2" fillId="0" borderId="5" xfId="0" applyFont="1" applyFill="1" applyBorder="1" applyAlignment="1">
      <alignment vertical="top"/>
    </xf>
    <xf numFmtId="164" fontId="2" fillId="0" borderId="5" xfId="0" applyNumberFormat="1" applyFont="1" applyFill="1" applyBorder="1" applyAlignment="1">
      <alignment horizontal="right" vertical="top"/>
    </xf>
    <xf numFmtId="0" fontId="4" fillId="5" borderId="0" xfId="0" applyFont="1" applyFill="1" applyBorder="1" applyAlignment="1">
      <alignment vertical="top"/>
    </xf>
    <xf numFmtId="0" fontId="4" fillId="4" borderId="0" xfId="0" quotePrefix="1" applyFont="1" applyFill="1" applyBorder="1" applyAlignment="1">
      <alignment horizontal="left" vertical="top"/>
    </xf>
    <xf numFmtId="165" fontId="4" fillId="4" borderId="0" xfId="2" applyNumberFormat="1" applyFont="1" applyFill="1" applyBorder="1" applyAlignment="1">
      <alignment horizontal="left" vertical="top" wrapText="1"/>
    </xf>
    <xf numFmtId="164" fontId="4" fillId="4" borderId="0" xfId="2" applyNumberFormat="1" applyFont="1" applyFill="1" applyBorder="1" applyAlignment="1">
      <alignment horizontal="right" vertical="top" wrapText="1"/>
    </xf>
    <xf numFmtId="165" fontId="2" fillId="0" borderId="3" xfId="2" applyNumberFormat="1" applyFont="1" applyFill="1" applyBorder="1" applyAlignment="1">
      <alignment horizontal="left" vertical="top" wrapText="1"/>
    </xf>
    <xf numFmtId="164" fontId="2" fillId="0" borderId="3" xfId="2" applyNumberFormat="1" applyFont="1" applyFill="1" applyBorder="1" applyAlignment="1">
      <alignment horizontal="right" vertical="top" wrapText="1"/>
    </xf>
    <xf numFmtId="165" fontId="4" fillId="0" borderId="3" xfId="2" applyNumberFormat="1" applyFont="1" applyFill="1" applyBorder="1" applyAlignment="1">
      <alignment horizontal="left" vertical="top" wrapText="1"/>
    </xf>
    <xf numFmtId="164" fontId="4" fillId="0" borderId="3" xfId="2" applyNumberFormat="1" applyFont="1" applyFill="1" applyBorder="1" applyAlignment="1">
      <alignment horizontal="right" vertical="top" wrapText="1"/>
    </xf>
    <xf numFmtId="165" fontId="2" fillId="0" borderId="4" xfId="2" applyNumberFormat="1" applyFont="1" applyFill="1" applyBorder="1" applyAlignment="1">
      <alignment horizontal="left" vertical="top" wrapText="1" indent="3"/>
    </xf>
    <xf numFmtId="164" fontId="2" fillId="0" borderId="4" xfId="0" applyNumberFormat="1" applyFont="1" applyFill="1" applyBorder="1" applyAlignment="1">
      <alignment horizontal="right" vertical="top" wrapText="1"/>
    </xf>
    <xf numFmtId="0" fontId="2" fillId="0" borderId="4" xfId="0" quotePrefix="1" applyFont="1" applyFill="1" applyBorder="1" applyAlignment="1">
      <alignment horizontal="left" vertical="top" wrapText="1"/>
    </xf>
    <xf numFmtId="165" fontId="2" fillId="0" borderId="0" xfId="2" applyNumberFormat="1" applyFont="1" applyFill="1" applyBorder="1" applyAlignment="1">
      <alignment horizontal="right" vertical="top" wrapText="1"/>
    </xf>
    <xf numFmtId="165" fontId="2" fillId="0" borderId="0" xfId="2" applyNumberFormat="1" applyFont="1" applyFill="1" applyBorder="1" applyAlignment="1">
      <alignment horizontal="left" vertical="top"/>
    </xf>
    <xf numFmtId="0" fontId="2" fillId="0" borderId="5" xfId="0" quotePrefix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0" fontId="4" fillId="4" borderId="0" xfId="0" quotePrefix="1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left" vertical="top" wrapText="1"/>
    </xf>
    <xf numFmtId="164" fontId="2" fillId="0" borderId="0" xfId="2" applyNumberFormat="1" applyFont="1" applyFill="1" applyBorder="1" applyAlignment="1">
      <alignment horizontal="right" vertical="top" wrapText="1"/>
    </xf>
    <xf numFmtId="0" fontId="4" fillId="0" borderId="3" xfId="0" quotePrefix="1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top" wrapText="1" indent="3"/>
    </xf>
    <xf numFmtId="0" fontId="2" fillId="0" borderId="3" xfId="0" quotePrefix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center" vertical="top" wrapText="1"/>
    </xf>
    <xf numFmtId="165" fontId="2" fillId="0" borderId="1" xfId="2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6" xfId="0" quotePrefix="1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6">
    <cellStyle name="_Rid_11__S33" xfId="1"/>
    <cellStyle name="Millares" xfId="2" builtinId="3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94"/>
  <sheetViews>
    <sheetView showGridLines="0" tabSelected="1" zoomScale="85" zoomScaleNormal="85" workbookViewId="0"/>
  </sheetViews>
  <sheetFormatPr baseColWidth="10" defaultRowHeight="12.75" x14ac:dyDescent="0.2"/>
  <cols>
    <col min="1" max="2" width="3" style="2" customWidth="1"/>
    <col min="3" max="3" width="54.28515625" style="2" customWidth="1"/>
    <col min="4" max="4" width="15.28515625" style="2" bestFit="1" customWidth="1"/>
    <col min="5" max="5" width="14.42578125" style="2" bestFit="1" customWidth="1"/>
    <col min="6" max="8" width="15" style="2" customWidth="1"/>
    <col min="9" max="9" width="1.5703125" style="2" customWidth="1"/>
    <col min="10" max="10" width="8.85546875" style="2" bestFit="1" customWidth="1"/>
    <col min="11" max="11" width="12.5703125" style="2" bestFit="1" customWidth="1"/>
    <col min="12" max="12" width="3.5703125" style="2" customWidth="1"/>
    <col min="13" max="16384" width="11.42578125" style="2"/>
  </cols>
  <sheetData>
    <row r="1" spans="1:65" ht="30" customHeight="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65" ht="19.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65" ht="7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65" ht="30" customHeight="1" x14ac:dyDescent="0.2">
      <c r="A4" s="6"/>
      <c r="B4" s="6"/>
      <c r="C4" s="6"/>
      <c r="D4" s="7" t="s">
        <v>2</v>
      </c>
      <c r="E4" s="7" t="s">
        <v>3</v>
      </c>
      <c r="F4" s="8" t="s">
        <v>4</v>
      </c>
      <c r="G4" s="8"/>
      <c r="H4" s="8"/>
      <c r="I4" s="6"/>
      <c r="J4" s="8" t="s">
        <v>5</v>
      </c>
      <c r="K4" s="8"/>
      <c r="L4" s="6"/>
    </row>
    <row r="5" spans="1:65" ht="28.5" x14ac:dyDescent="0.2">
      <c r="A5" s="6"/>
      <c r="B5" s="6" t="s">
        <v>273</v>
      </c>
      <c r="C5" s="6"/>
      <c r="D5" s="6"/>
      <c r="E5" s="6" t="s">
        <v>8</v>
      </c>
      <c r="F5" s="9" t="s">
        <v>6</v>
      </c>
      <c r="G5" s="9" t="s">
        <v>7</v>
      </c>
      <c r="H5" s="9" t="s">
        <v>8</v>
      </c>
      <c r="I5" s="6"/>
      <c r="J5" s="9" t="s">
        <v>9</v>
      </c>
      <c r="K5" s="10" t="s">
        <v>10</v>
      </c>
      <c r="L5" s="6"/>
    </row>
    <row r="6" spans="1:65" ht="15" thickBot="1" x14ac:dyDescent="0.25">
      <c r="A6" s="11"/>
      <c r="B6" s="11"/>
      <c r="C6" s="11"/>
      <c r="D6" s="12" t="s">
        <v>11</v>
      </c>
      <c r="E6" s="12" t="s">
        <v>12</v>
      </c>
      <c r="F6" s="13" t="s">
        <v>13</v>
      </c>
      <c r="G6" s="13" t="s">
        <v>14</v>
      </c>
      <c r="H6" s="13" t="s">
        <v>15</v>
      </c>
      <c r="I6" s="12"/>
      <c r="J6" s="13" t="s">
        <v>16</v>
      </c>
      <c r="K6" s="13" t="s">
        <v>17</v>
      </c>
      <c r="L6" s="6"/>
    </row>
    <row r="7" spans="1:65" ht="7.5" customHeight="1" x14ac:dyDescent="0.2">
      <c r="J7" s="14"/>
      <c r="K7" s="14"/>
    </row>
    <row r="8" spans="1:65" s="6" customFormat="1" ht="14.25" x14ac:dyDescent="0.2">
      <c r="A8" s="6" t="s">
        <v>18</v>
      </c>
      <c r="D8" s="15">
        <f>+D10+D22+D24+D48+D50+D67+D91+D109+D143+D175+D177+D189+D206+D235+D238+D240+D261+D270+D273</f>
        <v>898881.02560000017</v>
      </c>
      <c r="E8" s="15">
        <f>+E10+E22+E24+E48+E50+E67+E91+E109+E143+E175+E177+E189+E206+E235+E238+E240+E261+E270+E273</f>
        <v>182289.66474171</v>
      </c>
      <c r="F8" s="15">
        <f>+F10+F22+F24+F48+F50+F67+F91+F109+F143+F175+F177+F189+F206+F235+F238+F240+F261+F270+F273</f>
        <v>48044.468295429993</v>
      </c>
      <c r="G8" s="15">
        <f>+G10+G22+G24+G48+G50+G67+G91+G109+G143+G175+G177+G189+G206+G235+G238+G240+G261+G270+G273</f>
        <v>119757.99235441998</v>
      </c>
      <c r="H8" s="15">
        <f>+H10+H22+H24+H48+H50+H67+H91+H109+H143+H175+H177+H189+H206+H235+H238+H240+H261+H270+H273</f>
        <v>180752.92381253996</v>
      </c>
      <c r="J8" s="16">
        <f>+IF(D8=0,"n.a.",IF(ABS((($H8/D8)*100)&gt;500),"-o-",((($H8/D8)*100))))</f>
        <v>20.108659395929283</v>
      </c>
      <c r="K8" s="16">
        <f>+IF(E8=0,"n.a.",IF(ABS((($H8/E8)*100)&gt;500),"-o-",((($H8/E8)*100))))</f>
        <v>99.156978575089553</v>
      </c>
      <c r="L8" s="2"/>
    </row>
    <row r="9" spans="1:65" s="19" customFormat="1" ht="7.5" customHeight="1" x14ac:dyDescent="0.2">
      <c r="A9" s="17"/>
      <c r="B9" s="17"/>
      <c r="C9" s="17"/>
      <c r="D9" s="18"/>
      <c r="E9" s="18"/>
      <c r="F9" s="18"/>
      <c r="G9" s="18"/>
      <c r="H9" s="18"/>
      <c r="I9" s="17"/>
      <c r="J9" s="17"/>
      <c r="K9" s="17"/>
      <c r="L9" s="17"/>
    </row>
    <row r="10" spans="1:65" ht="15" customHeight="1" x14ac:dyDescent="0.2">
      <c r="A10" s="14"/>
      <c r="B10" s="20" t="s">
        <v>19</v>
      </c>
      <c r="C10" s="20"/>
      <c r="D10" s="21">
        <f>+SUM(D11:D21)</f>
        <v>50745.651163999995</v>
      </c>
      <c r="E10" s="21">
        <f>+SUM(E11:E21)</f>
        <v>8095.4682426399995</v>
      </c>
      <c r="F10" s="21">
        <f>+SUM(F11:F21)</f>
        <v>1880.27599031</v>
      </c>
      <c r="G10" s="21">
        <f>+SUM(G11:G21)</f>
        <v>5233.19218731</v>
      </c>
      <c r="H10" s="21">
        <f>+SUM(H11:H21)</f>
        <v>8218.0463231600006</v>
      </c>
      <c r="I10" s="22"/>
      <c r="J10" s="23">
        <f t="shared" ref="J10:K64" si="0">+IF(D10=0,"n.a.",IF(ABS((($H10/D10)*100)&gt;500),"-o-",((($H10/D10)*100))))</f>
        <v>16.194582461068212</v>
      </c>
      <c r="K10" s="23">
        <f t="shared" si="0"/>
        <v>101.51415677075187</v>
      </c>
    </row>
    <row r="11" spans="1:65" x14ac:dyDescent="0.2">
      <c r="A11" s="14"/>
      <c r="B11" s="24"/>
      <c r="C11" s="25" t="s">
        <v>20</v>
      </c>
      <c r="D11" s="26">
        <v>2924.1287349999998</v>
      </c>
      <c r="E11" s="26">
        <v>675.46110518000023</v>
      </c>
      <c r="F11" s="26">
        <v>188.30500841000003</v>
      </c>
      <c r="G11" s="26">
        <v>333.14363533000005</v>
      </c>
      <c r="H11" s="26">
        <v>670.29847050000035</v>
      </c>
      <c r="I11" s="27"/>
      <c r="J11" s="28">
        <f t="shared" si="0"/>
        <v>22.923015066913614</v>
      </c>
      <c r="K11" s="28">
        <f t="shared" si="0"/>
        <v>99.235687348922312</v>
      </c>
    </row>
    <row r="12" spans="1:65" x14ac:dyDescent="0.2">
      <c r="A12" s="14"/>
      <c r="B12" s="24"/>
      <c r="C12" s="29" t="s">
        <v>21</v>
      </c>
      <c r="D12" s="30">
        <v>2102.0485090000002</v>
      </c>
      <c r="E12" s="30">
        <v>323.4502941400001</v>
      </c>
      <c r="F12" s="30">
        <v>289.39691853999994</v>
      </c>
      <c r="G12" s="30">
        <v>374.11098392999997</v>
      </c>
      <c r="H12" s="30">
        <v>497.10189516000008</v>
      </c>
      <c r="I12" s="31"/>
      <c r="J12" s="32">
        <f t="shared" si="0"/>
        <v>23.648450215665314</v>
      </c>
      <c r="K12" s="32">
        <f t="shared" si="0"/>
        <v>153.68726019610227</v>
      </c>
    </row>
    <row r="13" spans="1:65" x14ac:dyDescent="0.2">
      <c r="A13" s="14"/>
      <c r="B13" s="24"/>
      <c r="C13" s="29" t="s">
        <v>22</v>
      </c>
      <c r="D13" s="30">
        <v>281.38141899999999</v>
      </c>
      <c r="E13" s="30">
        <v>20.378448690000003</v>
      </c>
      <c r="F13" s="30">
        <v>5.9831692200000006</v>
      </c>
      <c r="G13" s="30">
        <v>11.85928578</v>
      </c>
      <c r="H13" s="30">
        <v>20.113835300000005</v>
      </c>
      <c r="I13" s="31"/>
      <c r="J13" s="32">
        <f t="shared" si="0"/>
        <v>7.1482457411304781</v>
      </c>
      <c r="K13" s="32">
        <f t="shared" si="0"/>
        <v>98.701503760048979</v>
      </c>
    </row>
    <row r="14" spans="1:65" x14ac:dyDescent="0.2">
      <c r="A14" s="33"/>
      <c r="B14" s="34"/>
      <c r="C14" s="35" t="s">
        <v>23</v>
      </c>
      <c r="D14" s="30">
        <v>1566.5739390000001</v>
      </c>
      <c r="E14" s="30">
        <v>303.98557645999989</v>
      </c>
      <c r="F14" s="30">
        <v>71.874246609999986</v>
      </c>
      <c r="G14" s="30">
        <v>178.77830913</v>
      </c>
      <c r="H14" s="30">
        <v>302.12674792999991</v>
      </c>
      <c r="I14" s="35"/>
      <c r="J14" s="36">
        <f t="shared" si="0"/>
        <v>19.28582752518264</v>
      </c>
      <c r="K14" s="36">
        <f t="shared" si="0"/>
        <v>99.388514234245392</v>
      </c>
      <c r="M14" s="37"/>
      <c r="N14" s="37"/>
      <c r="O14" s="38"/>
      <c r="P14" s="38"/>
      <c r="Q14" s="39"/>
      <c r="R14" s="40"/>
      <c r="S14" s="40"/>
      <c r="T14" s="37"/>
      <c r="U14" s="38"/>
      <c r="V14" s="38"/>
      <c r="W14" s="39"/>
      <c r="X14" s="40"/>
      <c r="Y14" s="40"/>
      <c r="Z14" s="37"/>
      <c r="AA14" s="38"/>
      <c r="AB14" s="38"/>
      <c r="AC14" s="39"/>
      <c r="AD14" s="40"/>
      <c r="AE14" s="40"/>
      <c r="AF14" s="37"/>
      <c r="AG14" s="38"/>
      <c r="AH14" s="38"/>
      <c r="AI14" s="39"/>
      <c r="AJ14" s="40"/>
      <c r="AK14" s="40"/>
      <c r="AL14" s="37"/>
      <c r="AM14" s="38"/>
      <c r="AN14" s="38"/>
      <c r="AO14" s="39"/>
      <c r="AP14" s="40"/>
      <c r="AQ14" s="40"/>
      <c r="AR14" s="37"/>
      <c r="AS14" s="38"/>
      <c r="AT14" s="38"/>
      <c r="AU14" s="39"/>
      <c r="AV14" s="40"/>
      <c r="AW14" s="40"/>
      <c r="AX14" s="37"/>
      <c r="AY14" s="38"/>
      <c r="AZ14" s="38"/>
      <c r="BA14" s="39"/>
      <c r="BB14" s="40"/>
      <c r="BC14" s="40"/>
      <c r="BD14" s="37"/>
      <c r="BE14" s="38"/>
      <c r="BF14" s="38"/>
      <c r="BG14" s="39"/>
      <c r="BH14" s="40"/>
      <c r="BI14" s="40"/>
      <c r="BJ14" s="37"/>
      <c r="BK14" s="38"/>
      <c r="BL14" s="38"/>
      <c r="BM14" s="39"/>
    </row>
    <row r="15" spans="1:65" ht="25.5" x14ac:dyDescent="0.2">
      <c r="A15" s="33"/>
      <c r="B15" s="34"/>
      <c r="C15" s="35" t="s">
        <v>24</v>
      </c>
      <c r="D15" s="30">
        <v>20684.202679999999</v>
      </c>
      <c r="E15" s="30">
        <v>4361.8847153799998</v>
      </c>
      <c r="F15" s="30">
        <v>1102.45118041</v>
      </c>
      <c r="G15" s="30">
        <v>3019.65815544</v>
      </c>
      <c r="H15" s="30">
        <v>4346.6093225099994</v>
      </c>
      <c r="I15" s="35"/>
      <c r="J15" s="36">
        <f t="shared" si="0"/>
        <v>21.0141497342454</v>
      </c>
      <c r="K15" s="36">
        <f t="shared" si="0"/>
        <v>99.649798335656612</v>
      </c>
      <c r="M15" s="37"/>
      <c r="N15" s="37"/>
      <c r="O15" s="38"/>
      <c r="P15" s="38"/>
      <c r="Q15" s="39"/>
      <c r="R15" s="40"/>
      <c r="S15" s="40"/>
      <c r="T15" s="37"/>
      <c r="U15" s="38"/>
      <c r="V15" s="38"/>
      <c r="W15" s="39"/>
      <c r="X15" s="40"/>
      <c r="Y15" s="40"/>
      <c r="Z15" s="37"/>
      <c r="AA15" s="38"/>
      <c r="AB15" s="38"/>
      <c r="AC15" s="39"/>
      <c r="AD15" s="40"/>
      <c r="AE15" s="40"/>
      <c r="AF15" s="37"/>
      <c r="AG15" s="38"/>
      <c r="AH15" s="38"/>
      <c r="AI15" s="39"/>
      <c r="AJ15" s="40"/>
      <c r="AK15" s="40"/>
      <c r="AL15" s="37"/>
      <c r="AM15" s="38"/>
      <c r="AN15" s="38"/>
      <c r="AO15" s="39"/>
      <c r="AP15" s="40"/>
      <c r="AQ15" s="40"/>
      <c r="AR15" s="37"/>
      <c r="AS15" s="38"/>
      <c r="AT15" s="38"/>
      <c r="AU15" s="39"/>
      <c r="AV15" s="40"/>
      <c r="AW15" s="40"/>
      <c r="AX15" s="37"/>
      <c r="AY15" s="38"/>
      <c r="AZ15" s="38"/>
      <c r="BA15" s="39"/>
      <c r="BB15" s="40"/>
      <c r="BC15" s="40"/>
      <c r="BD15" s="37"/>
      <c r="BE15" s="38"/>
      <c r="BF15" s="38"/>
      <c r="BG15" s="39"/>
      <c r="BH15" s="40"/>
      <c r="BI15" s="40"/>
      <c r="BJ15" s="37"/>
      <c r="BK15" s="38"/>
      <c r="BL15" s="38"/>
      <c r="BM15" s="39"/>
    </row>
    <row r="16" spans="1:65" x14ac:dyDescent="0.2">
      <c r="A16" s="33"/>
      <c r="B16" s="34"/>
      <c r="C16" s="35" t="s">
        <v>25</v>
      </c>
      <c r="D16" s="30">
        <v>16953.441912999999</v>
      </c>
      <c r="E16" s="30">
        <v>2041.8988824500002</v>
      </c>
      <c r="F16" s="30">
        <v>134.4037142</v>
      </c>
      <c r="G16" s="30">
        <v>1097.84764432</v>
      </c>
      <c r="H16" s="30">
        <v>2014.4435709699997</v>
      </c>
      <c r="I16" s="35"/>
      <c r="J16" s="36">
        <f t="shared" si="0"/>
        <v>11.882210003771048</v>
      </c>
      <c r="K16" s="36">
        <f t="shared" si="0"/>
        <v>98.655402982195767</v>
      </c>
      <c r="M16" s="37"/>
      <c r="N16" s="37"/>
      <c r="O16" s="38"/>
      <c r="P16" s="38"/>
      <c r="Q16" s="39"/>
      <c r="R16" s="40"/>
      <c r="S16" s="40"/>
      <c r="T16" s="37"/>
      <c r="U16" s="38"/>
      <c r="V16" s="38"/>
      <c r="W16" s="39"/>
      <c r="X16" s="40"/>
      <c r="Y16" s="40"/>
      <c r="Z16" s="37"/>
      <c r="AA16" s="38"/>
      <c r="AB16" s="38"/>
      <c r="AC16" s="39"/>
      <c r="AD16" s="40"/>
      <c r="AE16" s="40"/>
      <c r="AF16" s="37"/>
      <c r="AG16" s="38"/>
      <c r="AH16" s="38"/>
      <c r="AI16" s="39"/>
      <c r="AJ16" s="40"/>
      <c r="AK16" s="40"/>
      <c r="AL16" s="37"/>
      <c r="AM16" s="38"/>
      <c r="AN16" s="38"/>
      <c r="AO16" s="39"/>
      <c r="AP16" s="40"/>
      <c r="AQ16" s="40"/>
      <c r="AR16" s="37"/>
      <c r="AS16" s="38"/>
      <c r="AT16" s="38"/>
      <c r="AU16" s="39"/>
      <c r="AV16" s="40"/>
      <c r="AW16" s="40"/>
      <c r="AX16" s="37"/>
      <c r="AY16" s="38"/>
      <c r="AZ16" s="38"/>
      <c r="BA16" s="39"/>
      <c r="BB16" s="40"/>
      <c r="BC16" s="40"/>
      <c r="BD16" s="37"/>
      <c r="BE16" s="38"/>
      <c r="BF16" s="38"/>
      <c r="BG16" s="39"/>
      <c r="BH16" s="40"/>
      <c r="BI16" s="40"/>
      <c r="BJ16" s="37"/>
      <c r="BK16" s="38"/>
      <c r="BL16" s="38"/>
      <c r="BM16" s="39"/>
    </row>
    <row r="17" spans="1:65" x14ac:dyDescent="0.2">
      <c r="A17" s="14"/>
      <c r="B17" s="24"/>
      <c r="C17" s="29" t="s">
        <v>26</v>
      </c>
      <c r="D17" s="30">
        <v>241.79781199999999</v>
      </c>
      <c r="E17" s="30">
        <v>31.503906960000002</v>
      </c>
      <c r="F17" s="30">
        <v>8.9273404600000017</v>
      </c>
      <c r="G17" s="30">
        <v>17.301004659999997</v>
      </c>
      <c r="H17" s="30">
        <v>31.13277489</v>
      </c>
      <c r="I17" s="31"/>
      <c r="J17" s="32">
        <f t="shared" si="0"/>
        <v>12.875540366758987</v>
      </c>
      <c r="K17" s="32">
        <f t="shared" si="0"/>
        <v>98.821949066599188</v>
      </c>
    </row>
    <row r="18" spans="1:65" x14ac:dyDescent="0.2">
      <c r="A18" s="14"/>
      <c r="B18" s="24"/>
      <c r="C18" s="29" t="s">
        <v>27</v>
      </c>
      <c r="D18" s="30">
        <v>117.81432</v>
      </c>
      <c r="E18" s="30">
        <v>17.32579252</v>
      </c>
      <c r="F18" s="30">
        <v>4.8062682700000003</v>
      </c>
      <c r="G18" s="30">
        <v>9.7902846099999987</v>
      </c>
      <c r="H18" s="30">
        <v>17.119579900000002</v>
      </c>
      <c r="I18" s="31"/>
      <c r="J18" s="32">
        <f t="shared" si="0"/>
        <v>14.530983924534812</v>
      </c>
      <c r="K18" s="32">
        <f t="shared" si="0"/>
        <v>98.809794012239522</v>
      </c>
    </row>
    <row r="19" spans="1:65" ht="25.5" x14ac:dyDescent="0.2">
      <c r="A19" s="14"/>
      <c r="B19" s="24"/>
      <c r="C19" s="29" t="s">
        <v>28</v>
      </c>
      <c r="D19" s="30">
        <v>141.87336500000001</v>
      </c>
      <c r="E19" s="30">
        <v>15.990336130000003</v>
      </c>
      <c r="F19" s="30">
        <v>3.6132895600000006</v>
      </c>
      <c r="G19" s="30">
        <v>8.7745962300000002</v>
      </c>
      <c r="H19" s="30">
        <v>15.990336130000001</v>
      </c>
      <c r="I19" s="31"/>
      <c r="J19" s="32">
        <f t="shared" si="0"/>
        <v>11.270851389194863</v>
      </c>
      <c r="K19" s="32">
        <f t="shared" si="0"/>
        <v>99.999999999999986</v>
      </c>
    </row>
    <row r="20" spans="1:65" x14ac:dyDescent="0.2">
      <c r="A20" s="33"/>
      <c r="B20" s="34"/>
      <c r="C20" s="35" t="s">
        <v>29</v>
      </c>
      <c r="D20" s="30">
        <v>999.36194699999999</v>
      </c>
      <c r="E20" s="30">
        <v>249.17298473000002</v>
      </c>
      <c r="F20" s="30">
        <v>70.514854630000002</v>
      </c>
      <c r="G20" s="30">
        <v>181.92828788000003</v>
      </c>
      <c r="H20" s="30">
        <v>248.69358987000001</v>
      </c>
      <c r="I20" s="35"/>
      <c r="J20" s="36">
        <f t="shared" si="0"/>
        <v>24.885237087179188</v>
      </c>
      <c r="K20" s="36">
        <f t="shared" si="0"/>
        <v>99.807605603585202</v>
      </c>
    </row>
    <row r="21" spans="1:65" ht="25.5" x14ac:dyDescent="0.2">
      <c r="A21" s="33"/>
      <c r="B21" s="34"/>
      <c r="C21" s="41" t="s">
        <v>30</v>
      </c>
      <c r="D21" s="42">
        <v>4733.0265250000002</v>
      </c>
      <c r="E21" s="42">
        <v>54.416200000000003</v>
      </c>
      <c r="F21" s="42">
        <v>0</v>
      </c>
      <c r="G21" s="42">
        <v>0</v>
      </c>
      <c r="H21" s="42">
        <v>54.416200000000003</v>
      </c>
      <c r="I21" s="41"/>
      <c r="J21" s="43">
        <f t="shared" si="0"/>
        <v>1.149712550998222</v>
      </c>
      <c r="K21" s="43">
        <f t="shared" si="0"/>
        <v>100</v>
      </c>
    </row>
    <row r="22" spans="1:65" ht="14.25" x14ac:dyDescent="0.2">
      <c r="A22" s="14"/>
      <c r="B22" s="20" t="s">
        <v>31</v>
      </c>
      <c r="C22" s="20"/>
      <c r="D22" s="21">
        <f>+D23</f>
        <v>3620.8833129999998</v>
      </c>
      <c r="E22" s="21">
        <f>+E23</f>
        <v>642.95807462000016</v>
      </c>
      <c r="F22" s="21">
        <f>+F23</f>
        <v>197.06824731999998</v>
      </c>
      <c r="G22" s="21">
        <f>+G23</f>
        <v>398.43612561999993</v>
      </c>
      <c r="H22" s="21">
        <f>+H23</f>
        <v>636.90336335999996</v>
      </c>
      <c r="I22" s="22"/>
      <c r="J22" s="23">
        <f t="shared" si="0"/>
        <v>17.5897235095463</v>
      </c>
      <c r="K22" s="23">
        <f t="shared" si="0"/>
        <v>99.058303877188465</v>
      </c>
      <c r="M22" s="37"/>
      <c r="N22" s="37"/>
      <c r="O22" s="38"/>
      <c r="P22" s="38"/>
      <c r="Q22" s="39"/>
      <c r="R22" s="40"/>
      <c r="S22" s="40"/>
      <c r="T22" s="37"/>
      <c r="U22" s="38"/>
      <c r="V22" s="38"/>
      <c r="W22" s="39"/>
      <c r="X22" s="40"/>
      <c r="Y22" s="40"/>
      <c r="Z22" s="37"/>
      <c r="AA22" s="38"/>
      <c r="AB22" s="38"/>
      <c r="AC22" s="39"/>
      <c r="AD22" s="40"/>
      <c r="AE22" s="40"/>
      <c r="AF22" s="37"/>
      <c r="AG22" s="38"/>
      <c r="AH22" s="38"/>
      <c r="AI22" s="39"/>
      <c r="AJ22" s="40"/>
      <c r="AK22" s="40"/>
      <c r="AL22" s="37"/>
      <c r="AM22" s="38"/>
      <c r="AN22" s="38"/>
      <c r="AO22" s="39"/>
      <c r="AP22" s="40"/>
      <c r="AQ22" s="40"/>
      <c r="AR22" s="37"/>
      <c r="AS22" s="38"/>
      <c r="AT22" s="38"/>
      <c r="AU22" s="39"/>
      <c r="AV22" s="40"/>
      <c r="AW22" s="40"/>
      <c r="AX22" s="37"/>
      <c r="AY22" s="38"/>
      <c r="AZ22" s="38"/>
      <c r="BA22" s="39"/>
      <c r="BB22" s="40"/>
      <c r="BC22" s="40"/>
      <c r="BD22" s="37"/>
      <c r="BE22" s="38"/>
      <c r="BF22" s="38"/>
      <c r="BG22" s="39"/>
      <c r="BH22" s="40"/>
      <c r="BI22" s="40"/>
      <c r="BJ22" s="37"/>
      <c r="BK22" s="38"/>
      <c r="BL22" s="38"/>
      <c r="BM22" s="39"/>
    </row>
    <row r="23" spans="1:65" ht="15" customHeight="1" x14ac:dyDescent="0.2">
      <c r="A23" s="14"/>
      <c r="B23" s="24"/>
      <c r="C23" s="38" t="s">
        <v>32</v>
      </c>
      <c r="D23" s="44">
        <v>3620.8833129999998</v>
      </c>
      <c r="E23" s="44">
        <v>642.95807462000016</v>
      </c>
      <c r="F23" s="44">
        <v>197.06824731999998</v>
      </c>
      <c r="G23" s="44">
        <v>398.43612561999993</v>
      </c>
      <c r="H23" s="44">
        <v>636.90336335999996</v>
      </c>
      <c r="J23" s="1">
        <f t="shared" si="0"/>
        <v>17.5897235095463</v>
      </c>
      <c r="K23" s="1">
        <f t="shared" si="0"/>
        <v>99.058303877188465</v>
      </c>
    </row>
    <row r="24" spans="1:65" ht="14.25" x14ac:dyDescent="0.2">
      <c r="A24" s="14"/>
      <c r="B24" s="20" t="s">
        <v>33</v>
      </c>
      <c r="C24" s="20"/>
      <c r="D24" s="21">
        <f>+D25+SUM(D35:D47)</f>
        <v>29081.128360000002</v>
      </c>
      <c r="E24" s="21">
        <f>+E25+SUM(E35:E47)</f>
        <v>6406.4325376299994</v>
      </c>
      <c r="F24" s="21">
        <f>+F25+SUM(F35:F47)</f>
        <v>2549.5502644000003</v>
      </c>
      <c r="G24" s="21">
        <f>+G25+SUM(G35:G47)</f>
        <v>4553.3178631400006</v>
      </c>
      <c r="H24" s="21">
        <f>+H25+SUM(H35:H47)</f>
        <v>6230.2240680000023</v>
      </c>
      <c r="I24" s="22"/>
      <c r="J24" s="23">
        <f t="shared" si="0"/>
        <v>21.423598117910174</v>
      </c>
      <c r="K24" s="23">
        <f t="shared" si="0"/>
        <v>97.249507138411488</v>
      </c>
    </row>
    <row r="25" spans="1:65" ht="28.5" x14ac:dyDescent="0.2">
      <c r="A25" s="14"/>
      <c r="B25" s="24"/>
      <c r="C25" s="45" t="s">
        <v>34</v>
      </c>
      <c r="D25" s="46">
        <f>+SUM(D26:D34)</f>
        <v>11403.734424</v>
      </c>
      <c r="E25" s="46">
        <f>+SUM(E26:E34)</f>
        <v>584.5566419999999</v>
      </c>
      <c r="F25" s="46">
        <f>+SUM(F26:F34)</f>
        <v>107.03159695000001</v>
      </c>
      <c r="G25" s="46">
        <f>+SUM(G26:G34)</f>
        <v>326.30938065999999</v>
      </c>
      <c r="H25" s="46">
        <f>+SUM(H26:H34)</f>
        <v>564.39013420999993</v>
      </c>
      <c r="I25" s="47"/>
      <c r="J25" s="48">
        <f t="shared" si="0"/>
        <v>4.9491693968442414</v>
      </c>
      <c r="K25" s="48">
        <f t="shared" si="0"/>
        <v>96.550119126009363</v>
      </c>
    </row>
    <row r="26" spans="1:65" x14ac:dyDescent="0.2">
      <c r="A26" s="14"/>
      <c r="B26" s="24"/>
      <c r="C26" s="49" t="s">
        <v>35</v>
      </c>
      <c r="D26" s="30">
        <v>130.89422099999999</v>
      </c>
      <c r="E26" s="30">
        <v>17.977420300000006</v>
      </c>
      <c r="F26" s="30">
        <v>3.2147755</v>
      </c>
      <c r="G26" s="30">
        <v>11.730871909999999</v>
      </c>
      <c r="H26" s="30">
        <v>17.977420300000006</v>
      </c>
      <c r="I26" s="31"/>
      <c r="J26" s="32">
        <f t="shared" si="0"/>
        <v>13.734311692798116</v>
      </c>
      <c r="K26" s="32">
        <f t="shared" si="0"/>
        <v>100</v>
      </c>
    </row>
    <row r="27" spans="1:65" x14ac:dyDescent="0.2">
      <c r="A27" s="14"/>
      <c r="B27" s="24"/>
      <c r="C27" s="49" t="s">
        <v>36</v>
      </c>
      <c r="D27" s="30">
        <v>219.36050800000001</v>
      </c>
      <c r="E27" s="30">
        <v>31.784410839999993</v>
      </c>
      <c r="F27" s="30">
        <v>8.4011909699999983</v>
      </c>
      <c r="G27" s="30">
        <v>20.871709360000001</v>
      </c>
      <c r="H27" s="30">
        <v>31.784410839999993</v>
      </c>
      <c r="I27" s="31"/>
      <c r="J27" s="32">
        <f t="shared" si="0"/>
        <v>14.489577513195762</v>
      </c>
      <c r="K27" s="32">
        <f t="shared" si="0"/>
        <v>100</v>
      </c>
    </row>
    <row r="28" spans="1:65" ht="25.5" x14ac:dyDescent="0.2">
      <c r="A28" s="14"/>
      <c r="B28" s="24"/>
      <c r="C28" s="49" t="s">
        <v>37</v>
      </c>
      <c r="D28" s="30">
        <v>14.103168</v>
      </c>
      <c r="E28" s="30">
        <v>3.0395683200000003</v>
      </c>
      <c r="F28" s="30">
        <v>1.03015619</v>
      </c>
      <c r="G28" s="30">
        <v>2.0682712000000003</v>
      </c>
      <c r="H28" s="30">
        <v>3.0395683200000003</v>
      </c>
      <c r="I28" s="31"/>
      <c r="J28" s="32">
        <f t="shared" si="0"/>
        <v>21.552379720641493</v>
      </c>
      <c r="K28" s="32">
        <f t="shared" si="0"/>
        <v>100</v>
      </c>
    </row>
    <row r="29" spans="1:65" ht="25.5" x14ac:dyDescent="0.2">
      <c r="A29" s="14"/>
      <c r="B29" s="24"/>
      <c r="C29" s="49" t="s">
        <v>38</v>
      </c>
      <c r="D29" s="30">
        <v>1336.2991979999999</v>
      </c>
      <c r="E29" s="30">
        <v>182.04753728999995</v>
      </c>
      <c r="F29" s="30">
        <v>40.334635770000006</v>
      </c>
      <c r="G29" s="30">
        <v>108.90749596999997</v>
      </c>
      <c r="H29" s="30">
        <v>182.04597036999991</v>
      </c>
      <c r="I29" s="31"/>
      <c r="J29" s="32">
        <f t="shared" si="0"/>
        <v>13.623144475613156</v>
      </c>
      <c r="K29" s="32">
        <f t="shared" si="0"/>
        <v>99.999139279759902</v>
      </c>
    </row>
    <row r="30" spans="1:65" ht="25.5" x14ac:dyDescent="0.2">
      <c r="A30" s="50"/>
      <c r="B30" s="24"/>
      <c r="C30" s="49" t="s">
        <v>39</v>
      </c>
      <c r="D30" s="30">
        <v>0.5</v>
      </c>
      <c r="E30" s="30">
        <v>0.35</v>
      </c>
      <c r="F30" s="30">
        <v>0</v>
      </c>
      <c r="G30" s="30">
        <v>0</v>
      </c>
      <c r="H30" s="30">
        <v>0.35</v>
      </c>
      <c r="I30" s="51"/>
      <c r="J30" s="52">
        <f t="shared" si="0"/>
        <v>70</v>
      </c>
      <c r="K30" s="52">
        <f t="shared" si="0"/>
        <v>100</v>
      </c>
    </row>
    <row r="31" spans="1:65" x14ac:dyDescent="0.2">
      <c r="A31" s="14"/>
      <c r="B31" s="24"/>
      <c r="C31" s="49" t="s">
        <v>40</v>
      </c>
      <c r="D31" s="30">
        <v>1040.285811</v>
      </c>
      <c r="E31" s="30">
        <v>179.52487737000001</v>
      </c>
      <c r="F31" s="30">
        <v>50.951314520000004</v>
      </c>
      <c r="G31" s="30">
        <v>116.07253189000002</v>
      </c>
      <c r="H31" s="30">
        <v>179.52487737000004</v>
      </c>
      <c r="I31" s="31"/>
      <c r="J31" s="32">
        <f t="shared" si="0"/>
        <v>17.257264827771458</v>
      </c>
      <c r="K31" s="32">
        <f t="shared" si="0"/>
        <v>100.00000000000003</v>
      </c>
    </row>
    <row r="32" spans="1:65" x14ac:dyDescent="0.2">
      <c r="A32" s="14"/>
      <c r="B32" s="24"/>
      <c r="C32" s="49" t="s">
        <v>41</v>
      </c>
      <c r="D32" s="30">
        <v>7141.3915180000004</v>
      </c>
      <c r="E32" s="30">
        <v>142.54199251000003</v>
      </c>
      <c r="F32" s="30">
        <v>0.26658191999999997</v>
      </c>
      <c r="G32" s="30">
        <v>53.939378179999999</v>
      </c>
      <c r="H32" s="30">
        <v>122.37705164000002</v>
      </c>
      <c r="I32" s="31"/>
      <c r="J32" s="32">
        <f t="shared" si="0"/>
        <v>1.7136303384507983</v>
      </c>
      <c r="K32" s="32">
        <f t="shared" si="0"/>
        <v>85.85333310211351</v>
      </c>
    </row>
    <row r="33" spans="1:252" s="53" customFormat="1" ht="25.5" x14ac:dyDescent="0.2">
      <c r="A33" s="50"/>
      <c r="B33" s="24"/>
      <c r="C33" s="49" t="s">
        <v>42</v>
      </c>
      <c r="D33" s="30">
        <v>1284.06</v>
      </c>
      <c r="E33" s="30">
        <v>14.543324619999998</v>
      </c>
      <c r="F33" s="30">
        <v>1.89549648</v>
      </c>
      <c r="G33" s="30">
        <v>4.8583464700000007</v>
      </c>
      <c r="H33" s="30">
        <v>14.54332462</v>
      </c>
      <c r="I33" s="51"/>
      <c r="J33" s="52">
        <f t="shared" si="0"/>
        <v>1.1326047552295064</v>
      </c>
      <c r="K33" s="52">
        <f t="shared" si="0"/>
        <v>100.00000000000003</v>
      </c>
      <c r="L33" s="2"/>
      <c r="M33" s="40"/>
      <c r="N33" s="40"/>
      <c r="O33" s="40"/>
      <c r="P33" s="37"/>
      <c r="Q33" s="38"/>
      <c r="R33" s="38"/>
      <c r="S33" s="39"/>
      <c r="T33" s="40"/>
      <c r="U33" s="40"/>
      <c r="V33" s="37"/>
      <c r="W33" s="38"/>
      <c r="X33" s="38"/>
      <c r="Y33" s="39"/>
      <c r="Z33" s="40"/>
      <c r="AA33" s="40"/>
      <c r="AB33" s="37"/>
      <c r="AC33" s="38"/>
      <c r="AD33" s="38"/>
      <c r="AE33" s="39"/>
      <c r="AF33" s="40"/>
      <c r="AG33" s="40"/>
      <c r="AH33" s="37"/>
      <c r="AI33" s="38"/>
      <c r="AJ33" s="38"/>
      <c r="AK33" s="39"/>
      <c r="AL33" s="40"/>
      <c r="AM33" s="40"/>
      <c r="AN33" s="37"/>
      <c r="AO33" s="38"/>
      <c r="AP33" s="38"/>
      <c r="AQ33" s="39"/>
      <c r="AR33" s="40"/>
      <c r="AS33" s="40"/>
      <c r="AT33" s="37"/>
      <c r="AU33" s="38"/>
      <c r="AV33" s="38"/>
      <c r="AW33" s="39"/>
      <c r="AX33" s="40"/>
      <c r="AY33" s="40"/>
      <c r="AZ33" s="37"/>
      <c r="BA33" s="38"/>
      <c r="BB33" s="38"/>
      <c r="BC33" s="39"/>
      <c r="BD33" s="40"/>
      <c r="BE33" s="40"/>
      <c r="BF33" s="37"/>
      <c r="BG33" s="38"/>
      <c r="BH33" s="38"/>
      <c r="BI33" s="39"/>
      <c r="BJ33" s="40"/>
      <c r="BK33" s="40"/>
      <c r="BL33" s="37"/>
      <c r="BM33" s="38"/>
      <c r="BN33" s="38"/>
      <c r="BO33" s="39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53" customFormat="1" x14ac:dyDescent="0.2">
      <c r="A34" s="50"/>
      <c r="B34" s="24"/>
      <c r="C34" s="49" t="s">
        <v>43</v>
      </c>
      <c r="D34" s="30">
        <v>236.84</v>
      </c>
      <c r="E34" s="30">
        <v>12.74751075</v>
      </c>
      <c r="F34" s="30">
        <v>0.93744559999999999</v>
      </c>
      <c r="G34" s="30">
        <v>7.8607756799999997</v>
      </c>
      <c r="H34" s="30">
        <v>12.74751075</v>
      </c>
      <c r="I34" s="51"/>
      <c r="J34" s="52">
        <f t="shared" si="0"/>
        <v>5.3823301596014188</v>
      </c>
      <c r="K34" s="52">
        <f t="shared" si="0"/>
        <v>100</v>
      </c>
      <c r="L34" s="2"/>
      <c r="M34" s="40"/>
      <c r="N34" s="40"/>
      <c r="O34" s="40"/>
      <c r="P34" s="37"/>
      <c r="Q34" s="38"/>
      <c r="R34" s="38"/>
      <c r="S34" s="39"/>
      <c r="T34" s="40"/>
      <c r="U34" s="40"/>
      <c r="V34" s="37"/>
      <c r="W34" s="38"/>
      <c r="X34" s="38"/>
      <c r="Y34" s="39"/>
      <c r="Z34" s="40"/>
      <c r="AA34" s="40"/>
      <c r="AB34" s="37"/>
      <c r="AC34" s="38"/>
      <c r="AD34" s="38"/>
      <c r="AE34" s="39"/>
      <c r="AF34" s="40"/>
      <c r="AG34" s="40"/>
      <c r="AH34" s="37"/>
      <c r="AI34" s="38"/>
      <c r="AJ34" s="38"/>
      <c r="AK34" s="39"/>
      <c r="AL34" s="40"/>
      <c r="AM34" s="40"/>
      <c r="AN34" s="37"/>
      <c r="AO34" s="38"/>
      <c r="AP34" s="38"/>
      <c r="AQ34" s="39"/>
      <c r="AR34" s="40"/>
      <c r="AS34" s="40"/>
      <c r="AT34" s="37"/>
      <c r="AU34" s="38"/>
      <c r="AV34" s="38"/>
      <c r="AW34" s="39"/>
      <c r="AX34" s="40"/>
      <c r="AY34" s="40"/>
      <c r="AZ34" s="37"/>
      <c r="BA34" s="38"/>
      <c r="BB34" s="38"/>
      <c r="BC34" s="39"/>
      <c r="BD34" s="40"/>
      <c r="BE34" s="40"/>
      <c r="BF34" s="37"/>
      <c r="BG34" s="38"/>
      <c r="BH34" s="38"/>
      <c r="BI34" s="39"/>
      <c r="BJ34" s="40"/>
      <c r="BK34" s="40"/>
      <c r="BL34" s="37"/>
      <c r="BM34" s="38"/>
      <c r="BN34" s="38"/>
      <c r="BO34" s="39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53" customFormat="1" x14ac:dyDescent="0.2">
      <c r="A35" s="50"/>
      <c r="B35" s="24"/>
      <c r="C35" s="29" t="s">
        <v>44</v>
      </c>
      <c r="D35" s="30">
        <v>578.58694100000002</v>
      </c>
      <c r="E35" s="30">
        <v>124.82922699999999</v>
      </c>
      <c r="F35" s="30">
        <v>21.542196799999999</v>
      </c>
      <c r="G35" s="30">
        <v>54.96473125</v>
      </c>
      <c r="H35" s="30">
        <v>118.82123509</v>
      </c>
      <c r="I35" s="51"/>
      <c r="J35" s="52">
        <f t="shared" si="0"/>
        <v>20.536452980538321</v>
      </c>
      <c r="K35" s="52">
        <f t="shared" si="0"/>
        <v>95.18703107085652</v>
      </c>
      <c r="L35" s="2"/>
      <c r="M35" s="40"/>
      <c r="N35" s="40"/>
      <c r="O35" s="40"/>
      <c r="P35" s="37"/>
      <c r="Q35" s="38"/>
      <c r="R35" s="38"/>
      <c r="S35" s="39"/>
      <c r="T35" s="40"/>
      <c r="U35" s="40"/>
      <c r="V35" s="37"/>
      <c r="W35" s="38"/>
      <c r="X35" s="38"/>
      <c r="Y35" s="39"/>
      <c r="Z35" s="40"/>
      <c r="AA35" s="40"/>
      <c r="AB35" s="37"/>
      <c r="AC35" s="38"/>
      <c r="AD35" s="38"/>
      <c r="AE35" s="39"/>
      <c r="AF35" s="40"/>
      <c r="AG35" s="40"/>
      <c r="AH35" s="37"/>
      <c r="AI35" s="38"/>
      <c r="AJ35" s="38"/>
      <c r="AK35" s="39"/>
      <c r="AL35" s="40"/>
      <c r="AM35" s="40"/>
      <c r="AN35" s="37"/>
      <c r="AO35" s="38"/>
      <c r="AP35" s="38"/>
      <c r="AQ35" s="39"/>
      <c r="AR35" s="40"/>
      <c r="AS35" s="40"/>
      <c r="AT35" s="37"/>
      <c r="AU35" s="38"/>
      <c r="AV35" s="38"/>
      <c r="AW35" s="39"/>
      <c r="AX35" s="40"/>
      <c r="AY35" s="40"/>
      <c r="AZ35" s="37"/>
      <c r="BA35" s="38"/>
      <c r="BB35" s="38"/>
      <c r="BC35" s="39"/>
      <c r="BD35" s="40"/>
      <c r="BE35" s="40"/>
      <c r="BF35" s="37"/>
      <c r="BG35" s="38"/>
      <c r="BH35" s="38"/>
      <c r="BI35" s="39"/>
      <c r="BJ35" s="40"/>
      <c r="BK35" s="40"/>
      <c r="BL35" s="37"/>
      <c r="BM35" s="38"/>
      <c r="BN35" s="38"/>
      <c r="BO35" s="39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x14ac:dyDescent="0.2">
      <c r="A36" s="50"/>
      <c r="B36" s="24"/>
      <c r="C36" s="29" t="s">
        <v>45</v>
      </c>
      <c r="D36" s="30">
        <v>3134.0644609999999</v>
      </c>
      <c r="E36" s="30">
        <v>716.0958732499995</v>
      </c>
      <c r="F36" s="30">
        <v>205.7526686599999</v>
      </c>
      <c r="G36" s="30">
        <v>445.15592346999989</v>
      </c>
      <c r="H36" s="30">
        <v>673.62473181000007</v>
      </c>
      <c r="I36" s="51"/>
      <c r="J36" s="52">
        <f t="shared" si="0"/>
        <v>21.493646355795235</v>
      </c>
      <c r="K36" s="52">
        <f t="shared" si="0"/>
        <v>94.06907049369741</v>
      </c>
    </row>
    <row r="37" spans="1:252" x14ac:dyDescent="0.2">
      <c r="A37" s="50"/>
      <c r="B37" s="24"/>
      <c r="C37" s="29" t="s">
        <v>46</v>
      </c>
      <c r="D37" s="30">
        <v>9441.4296740000009</v>
      </c>
      <c r="E37" s="30">
        <v>2711.1821314899998</v>
      </c>
      <c r="F37" s="30">
        <v>981.2245939500001</v>
      </c>
      <c r="G37" s="30">
        <v>1782.4895584799999</v>
      </c>
      <c r="H37" s="30">
        <v>2588.126739270002</v>
      </c>
      <c r="I37" s="51"/>
      <c r="J37" s="52">
        <f t="shared" si="0"/>
        <v>27.412445240123301</v>
      </c>
      <c r="K37" s="52">
        <f t="shared" si="0"/>
        <v>95.461190497284306</v>
      </c>
      <c r="M37" s="40"/>
      <c r="N37" s="40"/>
      <c r="O37" s="40"/>
      <c r="P37" s="37"/>
      <c r="Q37" s="38"/>
      <c r="R37" s="38"/>
      <c r="S37" s="39"/>
      <c r="T37" s="40"/>
      <c r="U37" s="40"/>
      <c r="V37" s="37"/>
      <c r="W37" s="38"/>
      <c r="X37" s="38"/>
      <c r="Y37" s="39"/>
      <c r="Z37" s="40"/>
      <c r="AA37" s="40"/>
      <c r="AB37" s="37"/>
      <c r="AC37" s="38"/>
      <c r="AD37" s="38"/>
      <c r="AE37" s="39"/>
      <c r="AF37" s="40"/>
      <c r="AG37" s="40"/>
      <c r="AH37" s="37"/>
      <c r="AI37" s="38"/>
      <c r="AJ37" s="38"/>
      <c r="AK37" s="39"/>
      <c r="AL37" s="40"/>
      <c r="AM37" s="40"/>
      <c r="AN37" s="37"/>
      <c r="AO37" s="38"/>
      <c r="AP37" s="38"/>
      <c r="AQ37" s="39"/>
      <c r="AR37" s="40"/>
      <c r="AS37" s="40"/>
      <c r="AT37" s="37"/>
      <c r="AU37" s="38"/>
      <c r="AV37" s="38"/>
      <c r="AW37" s="39"/>
      <c r="AX37" s="40"/>
      <c r="AY37" s="40"/>
      <c r="AZ37" s="37"/>
      <c r="BA37" s="38"/>
      <c r="BB37" s="38"/>
      <c r="BC37" s="39"/>
      <c r="BD37" s="40"/>
      <c r="BE37" s="40"/>
      <c r="BF37" s="37"/>
      <c r="BG37" s="38"/>
      <c r="BH37" s="38"/>
      <c r="BI37" s="39"/>
      <c r="BJ37" s="40"/>
      <c r="BK37" s="40"/>
      <c r="BL37" s="37"/>
      <c r="BM37" s="38"/>
      <c r="BN37" s="38"/>
      <c r="BO37" s="39"/>
    </row>
    <row r="38" spans="1:252" x14ac:dyDescent="0.2">
      <c r="A38" s="14"/>
      <c r="B38" s="24"/>
      <c r="C38" s="29" t="s">
        <v>47</v>
      </c>
      <c r="D38" s="30">
        <v>358.5</v>
      </c>
      <c r="E38" s="30">
        <v>71.7</v>
      </c>
      <c r="F38" s="30">
        <v>0</v>
      </c>
      <c r="G38" s="30">
        <v>57.36</v>
      </c>
      <c r="H38" s="30">
        <v>71.7</v>
      </c>
      <c r="I38" s="31"/>
      <c r="J38" s="32">
        <f t="shared" si="0"/>
        <v>20</v>
      </c>
      <c r="K38" s="32">
        <f t="shared" si="0"/>
        <v>100</v>
      </c>
      <c r="M38" s="40"/>
      <c r="N38" s="40"/>
      <c r="O38" s="40"/>
      <c r="P38" s="37"/>
      <c r="Q38" s="38"/>
      <c r="R38" s="38"/>
      <c r="S38" s="39"/>
      <c r="T38" s="40"/>
      <c r="U38" s="40"/>
      <c r="V38" s="37"/>
      <c r="W38" s="38"/>
      <c r="X38" s="38"/>
      <c r="Y38" s="39"/>
      <c r="Z38" s="40"/>
      <c r="AA38" s="40"/>
      <c r="AB38" s="37"/>
      <c r="AC38" s="38"/>
      <c r="AD38" s="38"/>
      <c r="AE38" s="39"/>
      <c r="AF38" s="40"/>
      <c r="AG38" s="40"/>
      <c r="AH38" s="37"/>
      <c r="AI38" s="38"/>
      <c r="AJ38" s="38"/>
      <c r="AK38" s="39"/>
      <c r="AL38" s="40"/>
      <c r="AM38" s="40"/>
      <c r="AN38" s="37"/>
      <c r="AO38" s="38"/>
      <c r="AP38" s="38"/>
      <c r="AQ38" s="39"/>
      <c r="AR38" s="40"/>
      <c r="AS38" s="40"/>
      <c r="AT38" s="37"/>
      <c r="AU38" s="38"/>
      <c r="AV38" s="38"/>
      <c r="AW38" s="39"/>
      <c r="AX38" s="40"/>
      <c r="AY38" s="40"/>
      <c r="AZ38" s="37"/>
      <c r="BA38" s="38"/>
      <c r="BB38" s="38"/>
      <c r="BC38" s="39"/>
      <c r="BD38" s="40"/>
      <c r="BE38" s="40"/>
      <c r="BF38" s="37"/>
      <c r="BG38" s="38"/>
      <c r="BH38" s="38"/>
      <c r="BI38" s="39"/>
      <c r="BJ38" s="40"/>
      <c r="BK38" s="40"/>
      <c r="BL38" s="37"/>
      <c r="BM38" s="38"/>
      <c r="BN38" s="38"/>
      <c r="BO38" s="39"/>
    </row>
    <row r="39" spans="1:252" ht="25.5" x14ac:dyDescent="0.2">
      <c r="A39" s="50"/>
      <c r="B39" s="24"/>
      <c r="C39" s="29" t="s">
        <v>48</v>
      </c>
      <c r="D39" s="30">
        <v>62.7</v>
      </c>
      <c r="E39" s="30">
        <v>12.54</v>
      </c>
      <c r="F39" s="30">
        <v>5.016</v>
      </c>
      <c r="G39" s="30">
        <v>10.032</v>
      </c>
      <c r="H39" s="30">
        <v>12.54</v>
      </c>
      <c r="I39" s="51"/>
      <c r="J39" s="52">
        <f t="shared" si="0"/>
        <v>20</v>
      </c>
      <c r="K39" s="52">
        <f t="shared" si="0"/>
        <v>100</v>
      </c>
      <c r="M39" s="40"/>
      <c r="N39" s="40"/>
      <c r="O39" s="40"/>
      <c r="P39" s="37"/>
      <c r="Q39" s="38"/>
      <c r="R39" s="38"/>
      <c r="S39" s="39"/>
      <c r="T39" s="40"/>
      <c r="U39" s="40"/>
      <c r="V39" s="37"/>
      <c r="W39" s="38"/>
      <c r="X39" s="38"/>
      <c r="Y39" s="39"/>
      <c r="Z39" s="40"/>
      <c r="AA39" s="40"/>
      <c r="AB39" s="37"/>
      <c r="AC39" s="38"/>
      <c r="AD39" s="38"/>
      <c r="AE39" s="39"/>
      <c r="AF39" s="40"/>
      <c r="AG39" s="40"/>
      <c r="AH39" s="37"/>
      <c r="AI39" s="38"/>
      <c r="AJ39" s="38"/>
      <c r="AK39" s="39"/>
      <c r="AL39" s="40"/>
      <c r="AM39" s="40"/>
      <c r="AN39" s="37"/>
      <c r="AO39" s="38"/>
      <c r="AP39" s="38"/>
      <c r="AQ39" s="39"/>
      <c r="AR39" s="40"/>
      <c r="AS39" s="40"/>
      <c r="AT39" s="37"/>
      <c r="AU39" s="38"/>
      <c r="AV39" s="38"/>
      <c r="AW39" s="39"/>
      <c r="AX39" s="40"/>
      <c r="AY39" s="40"/>
      <c r="AZ39" s="37"/>
      <c r="BA39" s="38"/>
      <c r="BB39" s="38"/>
      <c r="BC39" s="39"/>
      <c r="BD39" s="40"/>
      <c r="BE39" s="40"/>
      <c r="BF39" s="37"/>
      <c r="BG39" s="38"/>
      <c r="BH39" s="38"/>
      <c r="BI39" s="39"/>
      <c r="BJ39" s="40"/>
      <c r="BK39" s="40"/>
      <c r="BL39" s="37"/>
      <c r="BM39" s="38"/>
      <c r="BN39" s="38"/>
      <c r="BO39" s="39"/>
    </row>
    <row r="40" spans="1:252" ht="25.5" x14ac:dyDescent="0.2">
      <c r="A40" s="50"/>
      <c r="B40" s="24"/>
      <c r="C40" s="29" t="s">
        <v>49</v>
      </c>
      <c r="D40" s="30">
        <v>820.50680799999998</v>
      </c>
      <c r="E40" s="30">
        <v>99.819271209999997</v>
      </c>
      <c r="F40" s="30">
        <v>23.59288982</v>
      </c>
      <c r="G40" s="30">
        <v>44.693860130000004</v>
      </c>
      <c r="H40" s="30">
        <v>87.553618750000012</v>
      </c>
      <c r="I40" s="51"/>
      <c r="J40" s="52">
        <f t="shared" si="0"/>
        <v>10.670675477198479</v>
      </c>
      <c r="K40" s="52">
        <f t="shared" si="0"/>
        <v>87.712139839014171</v>
      </c>
      <c r="M40" s="40"/>
      <c r="N40" s="40"/>
      <c r="O40" s="40"/>
      <c r="P40" s="37"/>
      <c r="Q40" s="38"/>
      <c r="R40" s="38"/>
      <c r="S40" s="39"/>
      <c r="T40" s="40"/>
      <c r="U40" s="40"/>
      <c r="V40" s="37"/>
      <c r="W40" s="38"/>
      <c r="X40" s="38"/>
      <c r="Y40" s="39"/>
      <c r="Z40" s="40"/>
      <c r="AA40" s="40"/>
      <c r="AB40" s="37"/>
      <c r="AC40" s="38"/>
      <c r="AD40" s="38"/>
      <c r="AE40" s="39"/>
      <c r="AF40" s="40"/>
      <c r="AG40" s="40"/>
      <c r="AH40" s="37"/>
      <c r="AI40" s="38"/>
      <c r="AJ40" s="38"/>
      <c r="AK40" s="39"/>
      <c r="AL40" s="40"/>
      <c r="AM40" s="40"/>
      <c r="AN40" s="37"/>
      <c r="AO40" s="38"/>
      <c r="AP40" s="38"/>
      <c r="AQ40" s="39"/>
      <c r="AR40" s="40"/>
      <c r="AS40" s="40"/>
      <c r="AT40" s="37"/>
      <c r="AU40" s="38"/>
      <c r="AV40" s="38"/>
      <c r="AW40" s="39"/>
      <c r="AX40" s="40"/>
      <c r="AY40" s="40"/>
      <c r="AZ40" s="37"/>
      <c r="BA40" s="38"/>
      <c r="BB40" s="38"/>
      <c r="BC40" s="39"/>
      <c r="BD40" s="40"/>
      <c r="BE40" s="40"/>
      <c r="BF40" s="37"/>
      <c r="BG40" s="38"/>
      <c r="BH40" s="38"/>
      <c r="BI40" s="39"/>
      <c r="BJ40" s="40"/>
      <c r="BK40" s="40"/>
      <c r="BL40" s="37"/>
      <c r="BM40" s="38"/>
      <c r="BN40" s="38"/>
      <c r="BO40" s="39"/>
    </row>
    <row r="41" spans="1:252" ht="25.5" x14ac:dyDescent="0.2">
      <c r="A41" s="50"/>
      <c r="B41" s="24"/>
      <c r="C41" s="29" t="s">
        <v>50</v>
      </c>
      <c r="D41" s="30">
        <v>129.69999999999999</v>
      </c>
      <c r="E41" s="30">
        <v>129.69999999999999</v>
      </c>
      <c r="F41" s="30">
        <v>0</v>
      </c>
      <c r="G41" s="30">
        <v>100</v>
      </c>
      <c r="H41" s="30">
        <v>126.00355</v>
      </c>
      <c r="I41" s="51"/>
      <c r="J41" s="52">
        <f t="shared" si="0"/>
        <v>97.15000000000002</v>
      </c>
      <c r="K41" s="52">
        <f t="shared" si="0"/>
        <v>97.15000000000002</v>
      </c>
      <c r="M41" s="40"/>
      <c r="N41" s="40"/>
      <c r="O41" s="40"/>
      <c r="P41" s="37"/>
      <c r="Q41" s="38"/>
      <c r="R41" s="38"/>
      <c r="S41" s="39"/>
      <c r="T41" s="40"/>
      <c r="U41" s="40"/>
      <c r="V41" s="37"/>
      <c r="W41" s="38"/>
      <c r="X41" s="38"/>
      <c r="Y41" s="39"/>
      <c r="Z41" s="40"/>
      <c r="AA41" s="40"/>
      <c r="AB41" s="37"/>
      <c r="AC41" s="38"/>
      <c r="AD41" s="38"/>
      <c r="AE41" s="39"/>
      <c r="AF41" s="40"/>
      <c r="AG41" s="40"/>
      <c r="AH41" s="37"/>
      <c r="AI41" s="38"/>
      <c r="AJ41" s="38"/>
      <c r="AK41" s="39"/>
      <c r="AL41" s="40"/>
      <c r="AM41" s="40"/>
      <c r="AN41" s="37"/>
      <c r="AO41" s="38"/>
      <c r="AP41" s="38"/>
      <c r="AQ41" s="39"/>
      <c r="AR41" s="40"/>
      <c r="AS41" s="40"/>
      <c r="AT41" s="37"/>
      <c r="AU41" s="38"/>
      <c r="AV41" s="38"/>
      <c r="AW41" s="39"/>
      <c r="AX41" s="40"/>
      <c r="AY41" s="40"/>
      <c r="AZ41" s="37"/>
      <c r="BA41" s="38"/>
      <c r="BB41" s="38"/>
      <c r="BC41" s="39"/>
      <c r="BD41" s="40"/>
      <c r="BE41" s="40"/>
      <c r="BF41" s="37"/>
      <c r="BG41" s="38"/>
      <c r="BH41" s="38"/>
      <c r="BI41" s="39"/>
      <c r="BJ41" s="40"/>
      <c r="BK41" s="40"/>
      <c r="BL41" s="37"/>
      <c r="BM41" s="38"/>
      <c r="BN41" s="38"/>
      <c r="BO41" s="39"/>
    </row>
    <row r="42" spans="1:252" ht="25.5" x14ac:dyDescent="0.2">
      <c r="A42" s="50"/>
      <c r="B42" s="24"/>
      <c r="C42" s="29" t="s">
        <v>51</v>
      </c>
      <c r="D42" s="30">
        <v>534.1</v>
      </c>
      <c r="E42" s="30">
        <v>250</v>
      </c>
      <c r="F42" s="30">
        <v>70</v>
      </c>
      <c r="G42" s="30">
        <v>150</v>
      </c>
      <c r="H42" s="30">
        <v>250</v>
      </c>
      <c r="I42" s="51"/>
      <c r="J42" s="52">
        <f t="shared" si="0"/>
        <v>46.807713911252577</v>
      </c>
      <c r="K42" s="52">
        <f t="shared" si="0"/>
        <v>100</v>
      </c>
      <c r="M42" s="40"/>
      <c r="N42" s="40"/>
      <c r="O42" s="40"/>
      <c r="P42" s="37"/>
      <c r="Q42" s="38"/>
      <c r="R42" s="38"/>
      <c r="S42" s="39"/>
      <c r="T42" s="40"/>
      <c r="U42" s="40"/>
      <c r="V42" s="37"/>
      <c r="W42" s="38"/>
      <c r="X42" s="38"/>
      <c r="Y42" s="39"/>
      <c r="Z42" s="40"/>
      <c r="AA42" s="40"/>
      <c r="AB42" s="37"/>
      <c r="AC42" s="38"/>
      <c r="AD42" s="38"/>
      <c r="AE42" s="39"/>
      <c r="AF42" s="40"/>
      <c r="AG42" s="40"/>
      <c r="AH42" s="37"/>
      <c r="AI42" s="38"/>
      <c r="AJ42" s="38"/>
      <c r="AK42" s="39"/>
      <c r="AL42" s="40"/>
      <c r="AM42" s="40"/>
      <c r="AN42" s="37"/>
      <c r="AO42" s="38"/>
      <c r="AP42" s="38"/>
      <c r="AQ42" s="39"/>
      <c r="AR42" s="40"/>
      <c r="AS42" s="40"/>
      <c r="AT42" s="37"/>
      <c r="AU42" s="38"/>
      <c r="AV42" s="38"/>
      <c r="AW42" s="39"/>
      <c r="AX42" s="40"/>
      <c r="AY42" s="40"/>
      <c r="AZ42" s="37"/>
      <c r="BA42" s="38"/>
      <c r="BB42" s="38"/>
      <c r="BC42" s="39"/>
      <c r="BD42" s="40"/>
      <c r="BE42" s="40"/>
      <c r="BF42" s="37"/>
      <c r="BG42" s="38"/>
      <c r="BH42" s="38"/>
      <c r="BI42" s="39"/>
      <c r="BJ42" s="40"/>
      <c r="BK42" s="40"/>
      <c r="BL42" s="37"/>
      <c r="BM42" s="38"/>
      <c r="BN42" s="38"/>
      <c r="BO42" s="39"/>
    </row>
    <row r="43" spans="1:252" ht="25.5" x14ac:dyDescent="0.2">
      <c r="A43" s="50"/>
      <c r="B43" s="24"/>
      <c r="C43" s="29" t="s">
        <v>52</v>
      </c>
      <c r="D43" s="30">
        <v>236</v>
      </c>
      <c r="E43" s="30">
        <v>77.88</v>
      </c>
      <c r="F43" s="30">
        <v>18.88</v>
      </c>
      <c r="G43" s="30">
        <v>37.76</v>
      </c>
      <c r="H43" s="30">
        <v>77.88</v>
      </c>
      <c r="I43" s="51"/>
      <c r="J43" s="52">
        <f t="shared" si="0"/>
        <v>32.999999999999993</v>
      </c>
      <c r="K43" s="52">
        <f t="shared" si="0"/>
        <v>100</v>
      </c>
      <c r="M43" s="40"/>
      <c r="N43" s="40"/>
      <c r="O43" s="40"/>
      <c r="P43" s="37"/>
      <c r="Q43" s="38"/>
      <c r="R43" s="38"/>
      <c r="S43" s="39"/>
      <c r="T43" s="40"/>
      <c r="U43" s="40"/>
      <c r="V43" s="37"/>
      <c r="W43" s="38"/>
      <c r="X43" s="38"/>
      <c r="Y43" s="39"/>
      <c r="Z43" s="40"/>
      <c r="AA43" s="40"/>
      <c r="AB43" s="37"/>
      <c r="AC43" s="38"/>
      <c r="AD43" s="38"/>
      <c r="AE43" s="39"/>
      <c r="AF43" s="40"/>
      <c r="AG43" s="40"/>
      <c r="AH43" s="37"/>
      <c r="AI43" s="38"/>
      <c r="AJ43" s="38"/>
      <c r="AK43" s="39"/>
      <c r="AL43" s="40"/>
      <c r="AM43" s="40"/>
      <c r="AN43" s="37"/>
      <c r="AO43" s="38"/>
      <c r="AP43" s="38"/>
      <c r="AQ43" s="39"/>
      <c r="AR43" s="40"/>
      <c r="AS43" s="40"/>
      <c r="AT43" s="37"/>
      <c r="AU43" s="38"/>
      <c r="AV43" s="38"/>
      <c r="AW43" s="39"/>
      <c r="AX43" s="40"/>
      <c r="AY43" s="40"/>
      <c r="AZ43" s="37"/>
      <c r="BA43" s="38"/>
      <c r="BB43" s="38"/>
      <c r="BC43" s="39"/>
      <c r="BD43" s="40"/>
      <c r="BE43" s="40"/>
      <c r="BF43" s="37"/>
      <c r="BG43" s="38"/>
      <c r="BH43" s="38"/>
      <c r="BI43" s="39"/>
      <c r="BJ43" s="40"/>
      <c r="BK43" s="40"/>
      <c r="BL43" s="37"/>
      <c r="BM43" s="38"/>
      <c r="BN43" s="38"/>
      <c r="BO43" s="39"/>
    </row>
    <row r="44" spans="1:252" x14ac:dyDescent="0.2">
      <c r="A44" s="50"/>
      <c r="B44" s="24"/>
      <c r="C44" s="29" t="s">
        <v>53</v>
      </c>
      <c r="D44" s="30">
        <v>46.2</v>
      </c>
      <c r="E44" s="30">
        <v>13.398</v>
      </c>
      <c r="F44" s="30">
        <v>3.6960000000000002</v>
      </c>
      <c r="G44" s="30">
        <v>9.702</v>
      </c>
      <c r="H44" s="30">
        <v>13.398</v>
      </c>
      <c r="I44" s="51"/>
      <c r="J44" s="52">
        <f t="shared" si="0"/>
        <v>28.999999999999996</v>
      </c>
      <c r="K44" s="52">
        <f t="shared" si="0"/>
        <v>100</v>
      </c>
      <c r="M44" s="40"/>
      <c r="N44" s="40"/>
      <c r="O44" s="40"/>
      <c r="P44" s="37"/>
      <c r="Q44" s="38"/>
      <c r="R44" s="38"/>
      <c r="S44" s="39"/>
      <c r="T44" s="40"/>
      <c r="U44" s="40"/>
      <c r="V44" s="37"/>
      <c r="W44" s="38"/>
      <c r="X44" s="38"/>
      <c r="Y44" s="39"/>
      <c r="Z44" s="40"/>
      <c r="AA44" s="40"/>
      <c r="AB44" s="37"/>
      <c r="AC44" s="38"/>
      <c r="AD44" s="38"/>
      <c r="AE44" s="39"/>
      <c r="AF44" s="40"/>
      <c r="AG44" s="40"/>
      <c r="AH44" s="37"/>
      <c r="AI44" s="38"/>
      <c r="AJ44" s="38"/>
      <c r="AK44" s="39"/>
      <c r="AL44" s="40"/>
      <c r="AM44" s="40"/>
      <c r="AN44" s="37"/>
      <c r="AO44" s="38"/>
      <c r="AP44" s="38"/>
      <c r="AQ44" s="39"/>
      <c r="AR44" s="40"/>
      <c r="AS44" s="40"/>
      <c r="AT44" s="37"/>
      <c r="AU44" s="38"/>
      <c r="AV44" s="38"/>
      <c r="AW44" s="39"/>
      <c r="AX44" s="40"/>
      <c r="AY44" s="40"/>
      <c r="AZ44" s="37"/>
      <c r="BA44" s="38"/>
      <c r="BB44" s="38"/>
      <c r="BC44" s="39"/>
      <c r="BD44" s="40"/>
      <c r="BE44" s="40"/>
      <c r="BF44" s="37"/>
      <c r="BG44" s="38"/>
      <c r="BH44" s="38"/>
      <c r="BI44" s="39"/>
      <c r="BJ44" s="40"/>
      <c r="BK44" s="40"/>
      <c r="BL44" s="37"/>
      <c r="BM44" s="38"/>
      <c r="BN44" s="38"/>
      <c r="BO44" s="39"/>
    </row>
    <row r="45" spans="1:252" ht="38.25" x14ac:dyDescent="0.2">
      <c r="A45" s="50"/>
      <c r="B45" s="24"/>
      <c r="C45" s="29" t="s">
        <v>54</v>
      </c>
      <c r="D45" s="30">
        <v>875.51910799999996</v>
      </c>
      <c r="E45" s="30">
        <v>271.64444867999998</v>
      </c>
      <c r="F45" s="30">
        <v>103.60110722</v>
      </c>
      <c r="G45" s="30">
        <v>206.76346514999997</v>
      </c>
      <c r="H45" s="30">
        <v>303.09911486999988</v>
      </c>
      <c r="I45" s="51"/>
      <c r="J45" s="52">
        <f t="shared" si="0"/>
        <v>34.61936034296123</v>
      </c>
      <c r="K45" s="52">
        <f t="shared" si="0"/>
        <v>111.57935173821787</v>
      </c>
      <c r="M45" s="40"/>
      <c r="N45" s="40"/>
      <c r="O45" s="40"/>
      <c r="P45" s="37"/>
      <c r="Q45" s="38"/>
      <c r="R45" s="38"/>
      <c r="S45" s="39"/>
      <c r="T45" s="40"/>
      <c r="U45" s="40"/>
      <c r="V45" s="37"/>
      <c r="W45" s="38"/>
      <c r="X45" s="38"/>
      <c r="Y45" s="39"/>
      <c r="Z45" s="40"/>
      <c r="AA45" s="40"/>
      <c r="AB45" s="37"/>
      <c r="AC45" s="38"/>
      <c r="AD45" s="38"/>
      <c r="AE45" s="39"/>
      <c r="AF45" s="40"/>
      <c r="AG45" s="40"/>
      <c r="AH45" s="37"/>
      <c r="AI45" s="38"/>
      <c r="AJ45" s="38"/>
      <c r="AK45" s="39"/>
      <c r="AL45" s="40"/>
      <c r="AM45" s="40"/>
      <c r="AN45" s="37"/>
      <c r="AO45" s="38"/>
      <c r="AP45" s="38"/>
      <c r="AQ45" s="39"/>
      <c r="AR45" s="40"/>
      <c r="AS45" s="40"/>
      <c r="AT45" s="37"/>
      <c r="AU45" s="38"/>
      <c r="AV45" s="38"/>
      <c r="AW45" s="39"/>
      <c r="AX45" s="40"/>
      <c r="AY45" s="40"/>
      <c r="AZ45" s="37"/>
      <c r="BA45" s="38"/>
      <c r="BB45" s="38"/>
      <c r="BC45" s="39"/>
      <c r="BD45" s="40"/>
      <c r="BE45" s="40"/>
      <c r="BF45" s="37"/>
      <c r="BG45" s="38"/>
      <c r="BH45" s="38"/>
      <c r="BI45" s="39"/>
      <c r="BJ45" s="40"/>
      <c r="BK45" s="40"/>
      <c r="BL45" s="37"/>
      <c r="BM45" s="38"/>
      <c r="BN45" s="38"/>
      <c r="BO45" s="39"/>
    </row>
    <row r="46" spans="1:252" x14ac:dyDescent="0.2">
      <c r="A46" s="50"/>
      <c r="B46" s="24"/>
      <c r="C46" s="29" t="s">
        <v>55</v>
      </c>
      <c r="D46" s="30">
        <v>1308.7869439999999</v>
      </c>
      <c r="E46" s="30">
        <v>1308.7869439999999</v>
      </c>
      <c r="F46" s="30">
        <v>999.91321100000005</v>
      </c>
      <c r="G46" s="30">
        <v>1308.7869439999999</v>
      </c>
      <c r="H46" s="30">
        <v>1308.7869439999999</v>
      </c>
      <c r="I46" s="51"/>
      <c r="J46" s="52">
        <f t="shared" si="0"/>
        <v>100</v>
      </c>
      <c r="K46" s="52">
        <f t="shared" si="0"/>
        <v>100</v>
      </c>
      <c r="M46" s="40"/>
      <c r="N46" s="40"/>
      <c r="O46" s="40"/>
      <c r="P46" s="37"/>
      <c r="Q46" s="38"/>
      <c r="R46" s="38"/>
      <c r="S46" s="39"/>
      <c r="T46" s="40"/>
      <c r="U46" s="40"/>
      <c r="V46" s="37"/>
      <c r="W46" s="38"/>
      <c r="X46" s="38"/>
      <c r="Y46" s="39"/>
      <c r="Z46" s="40"/>
      <c r="AA46" s="40"/>
      <c r="AB46" s="37"/>
      <c r="AC46" s="38"/>
      <c r="AD46" s="38"/>
      <c r="AE46" s="39"/>
      <c r="AF46" s="40"/>
      <c r="AG46" s="40"/>
      <c r="AH46" s="37"/>
      <c r="AI46" s="38"/>
      <c r="AJ46" s="38"/>
      <c r="AK46" s="39"/>
      <c r="AL46" s="40"/>
      <c r="AM46" s="40"/>
      <c r="AN46" s="37"/>
      <c r="AO46" s="38"/>
      <c r="AP46" s="38"/>
      <c r="AQ46" s="39"/>
      <c r="AR46" s="40"/>
      <c r="AS46" s="40"/>
      <c r="AT46" s="37"/>
      <c r="AU46" s="38"/>
      <c r="AV46" s="38"/>
      <c r="AW46" s="39"/>
      <c r="AX46" s="40"/>
      <c r="AY46" s="40"/>
      <c r="AZ46" s="37"/>
      <c r="BA46" s="38"/>
      <c r="BB46" s="38"/>
      <c r="BC46" s="39"/>
      <c r="BD46" s="40"/>
      <c r="BE46" s="40"/>
      <c r="BF46" s="37"/>
      <c r="BG46" s="38"/>
      <c r="BH46" s="38"/>
      <c r="BI46" s="39"/>
      <c r="BJ46" s="40"/>
      <c r="BK46" s="40"/>
      <c r="BL46" s="37"/>
      <c r="BM46" s="38"/>
      <c r="BN46" s="38"/>
      <c r="BO46" s="39"/>
    </row>
    <row r="47" spans="1:252" ht="25.5" x14ac:dyDescent="0.2">
      <c r="A47" s="50"/>
      <c r="B47" s="24"/>
      <c r="C47" s="54" t="s">
        <v>56</v>
      </c>
      <c r="D47" s="42">
        <v>151.30000000000001</v>
      </c>
      <c r="E47" s="42">
        <v>34.299999999999997</v>
      </c>
      <c r="F47" s="42">
        <v>9.3000000000000007</v>
      </c>
      <c r="G47" s="42">
        <v>19.3</v>
      </c>
      <c r="H47" s="42">
        <v>34.299999999999997</v>
      </c>
      <c r="I47" s="55"/>
      <c r="J47" s="56">
        <f t="shared" si="0"/>
        <v>22.670191672174482</v>
      </c>
      <c r="K47" s="56">
        <f t="shared" si="0"/>
        <v>100</v>
      </c>
      <c r="M47" s="40"/>
      <c r="N47" s="40"/>
      <c r="O47" s="40"/>
      <c r="P47" s="37"/>
      <c r="Q47" s="38"/>
      <c r="R47" s="38"/>
      <c r="S47" s="39"/>
      <c r="T47" s="40"/>
      <c r="U47" s="40"/>
      <c r="V47" s="37"/>
      <c r="W47" s="38"/>
      <c r="X47" s="38"/>
      <c r="Y47" s="39"/>
      <c r="Z47" s="40"/>
      <c r="AA47" s="40"/>
      <c r="AB47" s="37"/>
      <c r="AC47" s="38"/>
      <c r="AD47" s="38"/>
      <c r="AE47" s="39"/>
      <c r="AF47" s="40"/>
      <c r="AG47" s="40"/>
      <c r="AH47" s="37"/>
      <c r="AI47" s="38"/>
      <c r="AJ47" s="38"/>
      <c r="AK47" s="39"/>
      <c r="AL47" s="40"/>
      <c r="AM47" s="40"/>
      <c r="AN47" s="37"/>
      <c r="AO47" s="38"/>
      <c r="AP47" s="38"/>
      <c r="AQ47" s="39"/>
      <c r="AR47" s="40"/>
      <c r="AS47" s="40"/>
      <c r="AT47" s="37"/>
      <c r="AU47" s="38"/>
      <c r="AV47" s="38"/>
      <c r="AW47" s="39"/>
      <c r="AX47" s="40"/>
      <c r="AY47" s="40"/>
      <c r="AZ47" s="37"/>
      <c r="BA47" s="38"/>
      <c r="BB47" s="38"/>
      <c r="BC47" s="39"/>
      <c r="BD47" s="40"/>
      <c r="BE47" s="40"/>
      <c r="BF47" s="37"/>
      <c r="BG47" s="38"/>
      <c r="BH47" s="38"/>
      <c r="BI47" s="39"/>
      <c r="BJ47" s="40"/>
      <c r="BK47" s="40"/>
      <c r="BL47" s="37"/>
      <c r="BM47" s="38"/>
      <c r="BN47" s="38"/>
      <c r="BO47" s="39"/>
    </row>
    <row r="48" spans="1:252" ht="14.25" x14ac:dyDescent="0.2">
      <c r="A48" s="50"/>
      <c r="B48" s="20" t="s">
        <v>57</v>
      </c>
      <c r="C48" s="57"/>
      <c r="D48" s="21">
        <f>+D49</f>
        <v>7839.2145469999996</v>
      </c>
      <c r="E48" s="21">
        <f>+E49</f>
        <v>1011.5789870000004</v>
      </c>
      <c r="F48" s="21">
        <f>+F49</f>
        <v>261.24357901000002</v>
      </c>
      <c r="G48" s="21">
        <f>+G49</f>
        <v>527.44849383000007</v>
      </c>
      <c r="H48" s="21">
        <f>+H49</f>
        <v>984.21533061000048</v>
      </c>
      <c r="I48" s="58"/>
      <c r="J48" s="59">
        <f t="shared" si="0"/>
        <v>12.555024801389717</v>
      </c>
      <c r="K48" s="59">
        <f t="shared" si="0"/>
        <v>97.294956029963487</v>
      </c>
    </row>
    <row r="49" spans="1:67" x14ac:dyDescent="0.2">
      <c r="A49" s="50"/>
      <c r="B49" s="24"/>
      <c r="C49" s="38" t="s">
        <v>58</v>
      </c>
      <c r="D49" s="44">
        <v>7839.2145469999996</v>
      </c>
      <c r="E49" s="44">
        <v>1011.5789870000004</v>
      </c>
      <c r="F49" s="44">
        <v>261.24357901000002</v>
      </c>
      <c r="G49" s="44">
        <v>527.44849383000007</v>
      </c>
      <c r="H49" s="44">
        <v>984.21533061000048</v>
      </c>
      <c r="I49" s="39"/>
      <c r="J49" s="60">
        <f t="shared" si="0"/>
        <v>12.555024801389717</v>
      </c>
      <c r="K49" s="60">
        <f t="shared" si="0"/>
        <v>97.294956029963487</v>
      </c>
    </row>
    <row r="50" spans="1:67" ht="14.25" x14ac:dyDescent="0.2">
      <c r="A50" s="14"/>
      <c r="B50" s="20" t="s">
        <v>59</v>
      </c>
      <c r="C50" s="57"/>
      <c r="D50" s="21">
        <f>+SUM(D51:D66)</f>
        <v>75160.367564999993</v>
      </c>
      <c r="E50" s="21">
        <f>+SUM(E51:E66)</f>
        <v>13910.423322050001</v>
      </c>
      <c r="F50" s="21">
        <f>+SUM(F51:F66)</f>
        <v>2032.3964059699999</v>
      </c>
      <c r="G50" s="21">
        <f>+SUM(G51:G66)</f>
        <v>6044.0285709</v>
      </c>
      <c r="H50" s="21">
        <f>+SUM(H51:H66)</f>
        <v>13724.413931140001</v>
      </c>
      <c r="I50" s="22"/>
      <c r="J50" s="23">
        <f t="shared" si="0"/>
        <v>18.26017404620978</v>
      </c>
      <c r="K50" s="23">
        <f t="shared" si="0"/>
        <v>98.662805677414951</v>
      </c>
    </row>
    <row r="51" spans="1:67" ht="25.5" x14ac:dyDescent="0.2">
      <c r="A51" s="14"/>
      <c r="B51" s="24"/>
      <c r="C51" s="25" t="s">
        <v>60</v>
      </c>
      <c r="D51" s="26">
        <v>720.27744900000005</v>
      </c>
      <c r="E51" s="26">
        <v>142.32327576</v>
      </c>
      <c r="F51" s="26">
        <v>42.318231470000001</v>
      </c>
      <c r="G51" s="26">
        <v>103.71478492</v>
      </c>
      <c r="H51" s="26">
        <v>142.26656202999999</v>
      </c>
      <c r="I51" s="27"/>
      <c r="J51" s="28">
        <f t="shared" si="0"/>
        <v>19.751633516711696</v>
      </c>
      <c r="K51" s="28">
        <f t="shared" si="0"/>
        <v>99.960151472275243</v>
      </c>
    </row>
    <row r="52" spans="1:67" x14ac:dyDescent="0.2">
      <c r="A52" s="14"/>
      <c r="B52" s="24"/>
      <c r="C52" s="29" t="s">
        <v>61</v>
      </c>
      <c r="D52" s="30">
        <v>1081.3706070000001</v>
      </c>
      <c r="E52" s="30">
        <v>220.38210716999998</v>
      </c>
      <c r="F52" s="30">
        <v>68.317387920000002</v>
      </c>
      <c r="G52" s="30">
        <v>143.83627599000002</v>
      </c>
      <c r="H52" s="30">
        <v>220.36854309</v>
      </c>
      <c r="I52" s="31"/>
      <c r="J52" s="32">
        <f t="shared" si="0"/>
        <v>20.378632604168796</v>
      </c>
      <c r="K52" s="32">
        <f t="shared" si="0"/>
        <v>99.993845199061681</v>
      </c>
      <c r="M52" s="40"/>
      <c r="N52" s="40"/>
      <c r="O52" s="40"/>
      <c r="P52" s="37"/>
      <c r="Q52" s="38"/>
      <c r="R52" s="38"/>
      <c r="S52" s="39"/>
      <c r="T52" s="40"/>
      <c r="U52" s="40"/>
      <c r="V52" s="37"/>
      <c r="W52" s="38"/>
      <c r="X52" s="38"/>
      <c r="Y52" s="39"/>
      <c r="Z52" s="40"/>
      <c r="AA52" s="40"/>
      <c r="AB52" s="37"/>
      <c r="AC52" s="38"/>
      <c r="AD52" s="38"/>
      <c r="AE52" s="39"/>
      <c r="AF52" s="40"/>
      <c r="AG52" s="40"/>
      <c r="AH52" s="37"/>
      <c r="AI52" s="38"/>
      <c r="AJ52" s="38"/>
      <c r="AK52" s="39"/>
      <c r="AL52" s="40"/>
      <c r="AM52" s="40"/>
      <c r="AN52" s="37"/>
      <c r="AO52" s="38"/>
      <c r="AP52" s="38"/>
      <c r="AQ52" s="39"/>
      <c r="AR52" s="40"/>
      <c r="AS52" s="40"/>
      <c r="AT52" s="37"/>
      <c r="AU52" s="38"/>
      <c r="AV52" s="38"/>
      <c r="AW52" s="39"/>
      <c r="AX52" s="40"/>
      <c r="AY52" s="40"/>
      <c r="AZ52" s="37"/>
      <c r="BA52" s="38"/>
      <c r="BB52" s="38"/>
      <c r="BC52" s="39"/>
      <c r="BD52" s="40"/>
      <c r="BE52" s="40"/>
      <c r="BF52" s="37"/>
      <c r="BG52" s="38"/>
      <c r="BH52" s="38"/>
      <c r="BI52" s="39"/>
      <c r="BJ52" s="40"/>
      <c r="BK52" s="40"/>
      <c r="BL52" s="37"/>
      <c r="BM52" s="38"/>
      <c r="BN52" s="38"/>
      <c r="BO52" s="39"/>
    </row>
    <row r="53" spans="1:67" ht="25.5" x14ac:dyDescent="0.2">
      <c r="A53" s="14"/>
      <c r="B53" s="24"/>
      <c r="C53" s="29" t="s">
        <v>62</v>
      </c>
      <c r="D53" s="30">
        <v>1214.669549</v>
      </c>
      <c r="E53" s="30">
        <v>319.35539799999998</v>
      </c>
      <c r="F53" s="30">
        <v>118.486863</v>
      </c>
      <c r="G53" s="30">
        <v>222.743798</v>
      </c>
      <c r="H53" s="30">
        <v>319.35539799999998</v>
      </c>
      <c r="I53" s="31"/>
      <c r="J53" s="32">
        <f t="shared" si="0"/>
        <v>26.29154556997954</v>
      </c>
      <c r="K53" s="32">
        <f t="shared" si="0"/>
        <v>100</v>
      </c>
      <c r="M53" s="40"/>
      <c r="N53" s="40"/>
      <c r="O53" s="40"/>
      <c r="P53" s="37"/>
      <c r="Q53" s="38"/>
      <c r="R53" s="38"/>
      <c r="S53" s="39"/>
      <c r="T53" s="40"/>
      <c r="U53" s="40"/>
      <c r="V53" s="37"/>
      <c r="W53" s="38"/>
      <c r="X53" s="38"/>
      <c r="Y53" s="39"/>
      <c r="Z53" s="40"/>
      <c r="AA53" s="40"/>
      <c r="AB53" s="37"/>
      <c r="AC53" s="38"/>
      <c r="AD53" s="38"/>
      <c r="AE53" s="39"/>
      <c r="AF53" s="40"/>
      <c r="AG53" s="40"/>
      <c r="AH53" s="37"/>
      <c r="AI53" s="38"/>
      <c r="AJ53" s="38"/>
      <c r="AK53" s="39"/>
      <c r="AL53" s="40"/>
      <c r="AM53" s="40"/>
      <c r="AN53" s="37"/>
      <c r="AO53" s="38"/>
      <c r="AP53" s="38"/>
      <c r="AQ53" s="39"/>
      <c r="AR53" s="40"/>
      <c r="AS53" s="40"/>
      <c r="AT53" s="37"/>
      <c r="AU53" s="38"/>
      <c r="AV53" s="38"/>
      <c r="AW53" s="39"/>
      <c r="AX53" s="40"/>
      <c r="AY53" s="40"/>
      <c r="AZ53" s="37"/>
      <c r="BA53" s="38"/>
      <c r="BB53" s="38"/>
      <c r="BC53" s="39"/>
      <c r="BD53" s="40"/>
      <c r="BE53" s="40"/>
      <c r="BF53" s="37"/>
      <c r="BG53" s="38"/>
      <c r="BH53" s="38"/>
      <c r="BI53" s="39"/>
      <c r="BJ53" s="40"/>
      <c r="BK53" s="40"/>
      <c r="BL53" s="37"/>
      <c r="BM53" s="38"/>
      <c r="BN53" s="38"/>
      <c r="BO53" s="39"/>
    </row>
    <row r="54" spans="1:67" ht="25.5" x14ac:dyDescent="0.2">
      <c r="A54" s="50"/>
      <c r="B54" s="24"/>
      <c r="C54" s="29" t="s">
        <v>63</v>
      </c>
      <c r="D54" s="30">
        <v>1180.581009</v>
      </c>
      <c r="E54" s="30">
        <v>262.29508399999997</v>
      </c>
      <c r="F54" s="30">
        <v>84.078399000000005</v>
      </c>
      <c r="G54" s="30">
        <v>175.473074</v>
      </c>
      <c r="H54" s="30">
        <v>262.29508399999997</v>
      </c>
      <c r="I54" s="51"/>
      <c r="J54" s="52">
        <f t="shared" si="0"/>
        <v>22.21745750612866</v>
      </c>
      <c r="K54" s="52">
        <f t="shared" si="0"/>
        <v>100</v>
      </c>
      <c r="M54" s="40"/>
      <c r="N54" s="40"/>
      <c r="O54" s="40"/>
      <c r="P54" s="37"/>
      <c r="Q54" s="38"/>
      <c r="R54" s="38"/>
      <c r="S54" s="39"/>
      <c r="T54" s="40"/>
      <c r="U54" s="40"/>
      <c r="V54" s="37"/>
      <c r="W54" s="38"/>
      <c r="X54" s="38"/>
      <c r="Y54" s="39"/>
      <c r="Z54" s="40"/>
      <c r="AA54" s="40"/>
      <c r="AB54" s="37"/>
      <c r="AC54" s="38"/>
      <c r="AD54" s="38"/>
      <c r="AE54" s="39"/>
      <c r="AF54" s="40"/>
      <c r="AG54" s="40"/>
      <c r="AH54" s="37"/>
      <c r="AI54" s="38"/>
      <c r="AJ54" s="38"/>
      <c r="AK54" s="39"/>
      <c r="AL54" s="40"/>
      <c r="AM54" s="40"/>
      <c r="AN54" s="37"/>
      <c r="AO54" s="38"/>
      <c r="AP54" s="38"/>
      <c r="AQ54" s="39"/>
      <c r="AR54" s="40"/>
      <c r="AS54" s="40"/>
      <c r="AT54" s="37"/>
      <c r="AU54" s="38"/>
      <c r="AV54" s="38"/>
      <c r="AW54" s="39"/>
      <c r="AX54" s="40"/>
      <c r="AY54" s="40"/>
      <c r="AZ54" s="37"/>
      <c r="BA54" s="38"/>
      <c r="BB54" s="38"/>
      <c r="BC54" s="39"/>
      <c r="BD54" s="40"/>
      <c r="BE54" s="40"/>
      <c r="BF54" s="37"/>
      <c r="BG54" s="38"/>
      <c r="BH54" s="38"/>
      <c r="BI54" s="39"/>
      <c r="BJ54" s="40"/>
      <c r="BK54" s="40"/>
      <c r="BL54" s="37"/>
      <c r="BM54" s="38"/>
      <c r="BN54" s="38"/>
      <c r="BO54" s="39"/>
    </row>
    <row r="55" spans="1:67" x14ac:dyDescent="0.2">
      <c r="A55" s="50"/>
      <c r="B55" s="24"/>
      <c r="C55" s="29" t="s">
        <v>64</v>
      </c>
      <c r="D55" s="30">
        <v>796.55726000000004</v>
      </c>
      <c r="E55" s="30">
        <v>98.762189860000035</v>
      </c>
      <c r="F55" s="30">
        <v>2.1991155899999999</v>
      </c>
      <c r="G55" s="30">
        <v>62.892057420000008</v>
      </c>
      <c r="H55" s="30">
        <v>98.156286320000021</v>
      </c>
      <c r="I55" s="51"/>
      <c r="J55" s="52">
        <f t="shared" si="0"/>
        <v>12.322565024390087</v>
      </c>
      <c r="K55" s="52">
        <f t="shared" si="0"/>
        <v>99.386502526058891</v>
      </c>
      <c r="M55" s="40"/>
      <c r="N55" s="40"/>
      <c r="O55" s="40"/>
      <c r="P55" s="37"/>
      <c r="Q55" s="38"/>
      <c r="R55" s="38"/>
      <c r="S55" s="39"/>
      <c r="T55" s="40"/>
      <c r="U55" s="40"/>
      <c r="V55" s="37"/>
      <c r="W55" s="38"/>
      <c r="X55" s="38"/>
      <c r="Y55" s="39"/>
      <c r="Z55" s="40"/>
      <c r="AA55" s="40"/>
      <c r="AB55" s="37"/>
      <c r="AC55" s="38"/>
      <c r="AD55" s="38"/>
      <c r="AE55" s="39"/>
      <c r="AF55" s="40"/>
      <c r="AG55" s="40"/>
      <c r="AH55" s="37"/>
      <c r="AI55" s="38"/>
      <c r="AJ55" s="38"/>
      <c r="AK55" s="39"/>
      <c r="AL55" s="40"/>
      <c r="AM55" s="40"/>
      <c r="AN55" s="37"/>
      <c r="AO55" s="38"/>
      <c r="AP55" s="38"/>
      <c r="AQ55" s="39"/>
      <c r="AR55" s="40"/>
      <c r="AS55" s="40"/>
      <c r="AT55" s="37"/>
      <c r="AU55" s="38"/>
      <c r="AV55" s="38"/>
      <c r="AW55" s="39"/>
      <c r="AX55" s="40"/>
      <c r="AY55" s="40"/>
      <c r="AZ55" s="37"/>
      <c r="BA55" s="38"/>
      <c r="BB55" s="38"/>
      <c r="BC55" s="39"/>
      <c r="BD55" s="40"/>
      <c r="BE55" s="40"/>
      <c r="BF55" s="37"/>
      <c r="BG55" s="38"/>
      <c r="BH55" s="38"/>
      <c r="BI55" s="39"/>
      <c r="BJ55" s="40"/>
      <c r="BK55" s="40"/>
      <c r="BL55" s="37"/>
      <c r="BM55" s="38"/>
      <c r="BN55" s="38"/>
      <c r="BO55" s="39"/>
    </row>
    <row r="56" spans="1:67" ht="25.5" x14ac:dyDescent="0.2">
      <c r="A56" s="50"/>
      <c r="B56" s="24"/>
      <c r="C56" s="29" t="s">
        <v>65</v>
      </c>
      <c r="D56" s="30">
        <v>1894.5378619999999</v>
      </c>
      <c r="E56" s="30">
        <v>329.6958386899999</v>
      </c>
      <c r="F56" s="30">
        <v>73.835300579999995</v>
      </c>
      <c r="G56" s="30">
        <v>208.24632932</v>
      </c>
      <c r="H56" s="30">
        <v>325.02389227999993</v>
      </c>
      <c r="I56" s="51"/>
      <c r="J56" s="52">
        <f t="shared" si="0"/>
        <v>17.155840418880999</v>
      </c>
      <c r="K56" s="52">
        <f t="shared" si="0"/>
        <v>98.582952569688686</v>
      </c>
      <c r="M56" s="40"/>
      <c r="N56" s="40"/>
      <c r="O56" s="40"/>
      <c r="P56" s="37"/>
      <c r="Q56" s="38"/>
      <c r="R56" s="38"/>
      <c r="S56" s="39"/>
      <c r="T56" s="40"/>
      <c r="U56" s="40"/>
      <c r="V56" s="37"/>
      <c r="W56" s="38"/>
      <c r="X56" s="38"/>
      <c r="Y56" s="39"/>
      <c r="Z56" s="40"/>
      <c r="AA56" s="40"/>
      <c r="AB56" s="37"/>
      <c r="AC56" s="38"/>
      <c r="AD56" s="38"/>
      <c r="AE56" s="39"/>
      <c r="AF56" s="40"/>
      <c r="AG56" s="40"/>
      <c r="AH56" s="37"/>
      <c r="AI56" s="38"/>
      <c r="AJ56" s="38"/>
      <c r="AK56" s="39"/>
      <c r="AL56" s="40"/>
      <c r="AM56" s="40"/>
      <c r="AN56" s="37"/>
      <c r="AO56" s="38"/>
      <c r="AP56" s="38"/>
      <c r="AQ56" s="39"/>
      <c r="AR56" s="40"/>
      <c r="AS56" s="40"/>
      <c r="AT56" s="37"/>
      <c r="AU56" s="38"/>
      <c r="AV56" s="38"/>
      <c r="AW56" s="39"/>
      <c r="AX56" s="40"/>
      <c r="AY56" s="40"/>
      <c r="AZ56" s="37"/>
      <c r="BA56" s="38"/>
      <c r="BB56" s="38"/>
      <c r="BC56" s="39"/>
      <c r="BD56" s="40"/>
      <c r="BE56" s="40"/>
      <c r="BF56" s="37"/>
      <c r="BG56" s="38"/>
      <c r="BH56" s="38"/>
      <c r="BI56" s="39"/>
      <c r="BJ56" s="40"/>
      <c r="BK56" s="40"/>
      <c r="BL56" s="37"/>
      <c r="BM56" s="38"/>
      <c r="BN56" s="38"/>
      <c r="BO56" s="39"/>
    </row>
    <row r="57" spans="1:67" x14ac:dyDescent="0.2">
      <c r="A57" s="50"/>
      <c r="B57" s="24"/>
      <c r="C57" s="29" t="s">
        <v>66</v>
      </c>
      <c r="D57" s="30">
        <v>4587.3726699999997</v>
      </c>
      <c r="E57" s="30">
        <v>599.44475676000002</v>
      </c>
      <c r="F57" s="30">
        <v>0</v>
      </c>
      <c r="G57" s="30">
        <v>0</v>
      </c>
      <c r="H57" s="30">
        <v>568.32000000000005</v>
      </c>
      <c r="I57" s="51"/>
      <c r="J57" s="52">
        <f t="shared" si="0"/>
        <v>12.388790728005102</v>
      </c>
      <c r="K57" s="52">
        <f t="shared" si="0"/>
        <v>94.807735590477208</v>
      </c>
    </row>
    <row r="58" spans="1:67" ht="25.5" x14ac:dyDescent="0.2">
      <c r="A58" s="50"/>
      <c r="B58" s="24"/>
      <c r="C58" s="29" t="s">
        <v>67</v>
      </c>
      <c r="D58" s="30">
        <v>6309.0393190000004</v>
      </c>
      <c r="E58" s="30">
        <v>2540.9714665500001</v>
      </c>
      <c r="F58" s="30">
        <v>0</v>
      </c>
      <c r="G58" s="30">
        <v>1922.68105468</v>
      </c>
      <c r="H58" s="30">
        <v>2540.9714662199999</v>
      </c>
      <c r="I58" s="51"/>
      <c r="J58" s="52">
        <f t="shared" si="0"/>
        <v>40.27509320741958</v>
      </c>
      <c r="K58" s="52">
        <f t="shared" si="0"/>
        <v>99.999999987012828</v>
      </c>
      <c r="M58" s="40"/>
      <c r="N58" s="40"/>
      <c r="O58" s="40"/>
      <c r="P58" s="37"/>
      <c r="Q58" s="38"/>
      <c r="R58" s="38"/>
      <c r="S58" s="39"/>
      <c r="T58" s="40"/>
      <c r="U58" s="40"/>
      <c r="V58" s="37"/>
      <c r="W58" s="38"/>
      <c r="X58" s="38"/>
      <c r="Y58" s="39"/>
      <c r="Z58" s="40"/>
      <c r="AA58" s="40"/>
      <c r="AB58" s="37"/>
      <c r="AC58" s="38"/>
      <c r="AD58" s="38"/>
      <c r="AE58" s="39"/>
      <c r="AF58" s="40"/>
      <c r="AG58" s="40"/>
      <c r="AH58" s="37"/>
      <c r="AI58" s="38"/>
      <c r="AJ58" s="38"/>
      <c r="AK58" s="39"/>
      <c r="AL58" s="40"/>
      <c r="AM58" s="40"/>
      <c r="AN58" s="37"/>
      <c r="AO58" s="38"/>
      <c r="AP58" s="38"/>
      <c r="AQ58" s="39"/>
      <c r="AR58" s="40"/>
      <c r="AS58" s="40"/>
      <c r="AT58" s="37"/>
      <c r="AU58" s="38"/>
      <c r="AV58" s="38"/>
      <c r="AW58" s="39"/>
      <c r="AX58" s="40"/>
      <c r="AY58" s="40"/>
      <c r="AZ58" s="37"/>
      <c r="BA58" s="38"/>
      <c r="BB58" s="38"/>
      <c r="BC58" s="39"/>
      <c r="BD58" s="40"/>
      <c r="BE58" s="40"/>
      <c r="BF58" s="37"/>
      <c r="BG58" s="38"/>
      <c r="BH58" s="38"/>
      <c r="BI58" s="39"/>
      <c r="BJ58" s="40"/>
      <c r="BK58" s="40"/>
      <c r="BL58" s="37"/>
      <c r="BM58" s="38"/>
      <c r="BN58" s="38"/>
      <c r="BO58" s="39"/>
    </row>
    <row r="59" spans="1:67" x14ac:dyDescent="0.2">
      <c r="A59" s="50"/>
      <c r="B59" s="24"/>
      <c r="C59" s="29" t="s">
        <v>68</v>
      </c>
      <c r="D59" s="30">
        <v>12965.191675</v>
      </c>
      <c r="E59" s="30">
        <v>1916.18781691</v>
      </c>
      <c r="F59" s="30">
        <v>23.107500000000002</v>
      </c>
      <c r="G59" s="30">
        <v>236.91985</v>
      </c>
      <c r="H59" s="30">
        <v>1816.2052611599997</v>
      </c>
      <c r="I59" s="51"/>
      <c r="J59" s="52">
        <f t="shared" si="0"/>
        <v>14.008317861293785</v>
      </c>
      <c r="K59" s="52">
        <f t="shared" si="0"/>
        <v>94.782215246977728</v>
      </c>
      <c r="M59" s="40"/>
      <c r="N59" s="40"/>
      <c r="O59" s="40"/>
      <c r="P59" s="37"/>
      <c r="Q59" s="38"/>
      <c r="R59" s="38"/>
      <c r="S59" s="39"/>
      <c r="T59" s="40"/>
      <c r="U59" s="40"/>
      <c r="V59" s="37"/>
      <c r="W59" s="38"/>
      <c r="X59" s="38"/>
      <c r="Y59" s="39"/>
      <c r="Z59" s="40"/>
      <c r="AA59" s="40"/>
      <c r="AB59" s="37"/>
      <c r="AC59" s="38"/>
      <c r="AD59" s="38"/>
      <c r="AE59" s="39"/>
      <c r="AF59" s="40"/>
      <c r="AG59" s="40"/>
      <c r="AH59" s="37"/>
      <c r="AI59" s="38"/>
      <c r="AJ59" s="38"/>
      <c r="AK59" s="39"/>
      <c r="AL59" s="40"/>
      <c r="AM59" s="40"/>
      <c r="AN59" s="37"/>
      <c r="AO59" s="38"/>
      <c r="AP59" s="38"/>
      <c r="AQ59" s="39"/>
      <c r="AR59" s="40"/>
      <c r="AS59" s="40"/>
      <c r="AT59" s="37"/>
      <c r="AU59" s="38"/>
      <c r="AV59" s="38"/>
      <c r="AW59" s="39"/>
      <c r="AX59" s="40"/>
      <c r="AY59" s="40"/>
      <c r="AZ59" s="37"/>
      <c r="BA59" s="38"/>
      <c r="BB59" s="38"/>
      <c r="BC59" s="39"/>
      <c r="BD59" s="40"/>
      <c r="BE59" s="40"/>
      <c r="BF59" s="37"/>
      <c r="BG59" s="38"/>
      <c r="BH59" s="38"/>
      <c r="BI59" s="39"/>
      <c r="BJ59" s="40"/>
      <c r="BK59" s="40"/>
      <c r="BL59" s="37"/>
      <c r="BM59" s="38"/>
      <c r="BN59" s="38"/>
      <c r="BO59" s="39"/>
    </row>
    <row r="60" spans="1:67" x14ac:dyDescent="0.2">
      <c r="A60" s="50"/>
      <c r="B60" s="24"/>
      <c r="C60" s="29" t="s">
        <v>69</v>
      </c>
      <c r="D60" s="30">
        <v>20599.847598</v>
      </c>
      <c r="E60" s="30">
        <v>3847.6553816000005</v>
      </c>
      <c r="F60" s="30">
        <v>1065.742405</v>
      </c>
      <c r="G60" s="30">
        <v>1529.9891073600002</v>
      </c>
      <c r="H60" s="30">
        <v>3847.6553816000005</v>
      </c>
      <c r="I60" s="51"/>
      <c r="J60" s="52">
        <f t="shared" si="0"/>
        <v>18.678076928945639</v>
      </c>
      <c r="K60" s="52">
        <f t="shared" si="0"/>
        <v>100</v>
      </c>
      <c r="M60" s="40"/>
      <c r="N60" s="40"/>
      <c r="O60" s="40"/>
      <c r="P60" s="37"/>
      <c r="Q60" s="38"/>
      <c r="R60" s="38"/>
      <c r="S60" s="39"/>
      <c r="T60" s="40"/>
      <c r="U60" s="40"/>
      <c r="V60" s="37"/>
      <c r="W60" s="38"/>
      <c r="X60" s="38"/>
      <c r="Y60" s="39"/>
      <c r="Z60" s="40"/>
      <c r="AA60" s="40"/>
      <c r="AB60" s="37"/>
      <c r="AC60" s="38"/>
      <c r="AD60" s="38"/>
      <c r="AE60" s="39"/>
      <c r="AF60" s="40"/>
      <c r="AG60" s="40"/>
      <c r="AH60" s="37"/>
      <c r="AI60" s="38"/>
      <c r="AJ60" s="38"/>
      <c r="AK60" s="39"/>
      <c r="AL60" s="40"/>
      <c r="AM60" s="40"/>
      <c r="AN60" s="37"/>
      <c r="AO60" s="38"/>
      <c r="AP60" s="38"/>
      <c r="AQ60" s="39"/>
      <c r="AR60" s="40"/>
      <c r="AS60" s="40"/>
      <c r="AT60" s="37"/>
      <c r="AU60" s="38"/>
      <c r="AV60" s="38"/>
      <c r="AW60" s="39"/>
      <c r="AX60" s="40"/>
      <c r="AY60" s="40"/>
      <c r="AZ60" s="37"/>
      <c r="BA60" s="38"/>
      <c r="BB60" s="38"/>
      <c r="BC60" s="39"/>
      <c r="BD60" s="40"/>
      <c r="BE60" s="40"/>
      <c r="BF60" s="37"/>
      <c r="BG60" s="38"/>
      <c r="BH60" s="38"/>
      <c r="BI60" s="39"/>
      <c r="BJ60" s="40"/>
      <c r="BK60" s="40"/>
      <c r="BL60" s="37"/>
      <c r="BM60" s="38"/>
      <c r="BN60" s="38"/>
      <c r="BO60" s="39"/>
    </row>
    <row r="61" spans="1:67" x14ac:dyDescent="0.2">
      <c r="A61" s="50"/>
      <c r="B61" s="24"/>
      <c r="C61" s="29" t="s">
        <v>70</v>
      </c>
      <c r="D61" s="30">
        <v>6205.205602</v>
      </c>
      <c r="E61" s="30">
        <v>129.75364500000001</v>
      </c>
      <c r="F61" s="30">
        <v>73.5</v>
      </c>
      <c r="G61" s="30">
        <v>105.875</v>
      </c>
      <c r="H61" s="30">
        <v>129.75364500000001</v>
      </c>
      <c r="I61" s="51"/>
      <c r="J61" s="52">
        <f t="shared" si="0"/>
        <v>2.0910450567210717</v>
      </c>
      <c r="K61" s="52">
        <f t="shared" si="0"/>
        <v>100</v>
      </c>
      <c r="M61" s="40"/>
      <c r="N61" s="40"/>
      <c r="O61" s="40"/>
      <c r="P61" s="37"/>
      <c r="Q61" s="38"/>
      <c r="R61" s="38"/>
      <c r="S61" s="39"/>
      <c r="T61" s="40"/>
      <c r="U61" s="40"/>
      <c r="V61" s="37"/>
      <c r="W61" s="38"/>
      <c r="X61" s="38"/>
      <c r="Y61" s="39"/>
      <c r="Z61" s="40"/>
      <c r="AA61" s="40"/>
      <c r="AB61" s="37"/>
      <c r="AC61" s="38"/>
      <c r="AD61" s="38"/>
      <c r="AE61" s="39"/>
      <c r="AF61" s="40"/>
      <c r="AG61" s="40"/>
      <c r="AH61" s="37"/>
      <c r="AI61" s="38"/>
      <c r="AJ61" s="38"/>
      <c r="AK61" s="39"/>
      <c r="AL61" s="40"/>
      <c r="AM61" s="40"/>
      <c r="AN61" s="37"/>
      <c r="AO61" s="38"/>
      <c r="AP61" s="38"/>
      <c r="AQ61" s="39"/>
      <c r="AR61" s="40"/>
      <c r="AS61" s="40"/>
      <c r="AT61" s="37"/>
      <c r="AU61" s="38"/>
      <c r="AV61" s="38"/>
      <c r="AW61" s="39"/>
      <c r="AX61" s="40"/>
      <c r="AY61" s="40"/>
      <c r="AZ61" s="37"/>
      <c r="BA61" s="38"/>
      <c r="BB61" s="38"/>
      <c r="BC61" s="39"/>
      <c r="BD61" s="40"/>
      <c r="BE61" s="40"/>
      <c r="BF61" s="37"/>
      <c r="BG61" s="38"/>
      <c r="BH61" s="38"/>
      <c r="BI61" s="39"/>
      <c r="BJ61" s="40"/>
      <c r="BK61" s="40"/>
      <c r="BL61" s="37"/>
      <c r="BM61" s="38"/>
      <c r="BN61" s="38"/>
      <c r="BO61" s="39"/>
    </row>
    <row r="62" spans="1:67" ht="25.5" x14ac:dyDescent="0.2">
      <c r="A62" s="50"/>
      <c r="B62" s="24"/>
      <c r="C62" s="29" t="s">
        <v>71</v>
      </c>
      <c r="D62" s="30">
        <v>2137.5258220000001</v>
      </c>
      <c r="E62" s="30">
        <v>60.268497199999999</v>
      </c>
      <c r="F62" s="30">
        <v>2.6404373999999997</v>
      </c>
      <c r="G62" s="30">
        <v>28.052258399999999</v>
      </c>
      <c r="H62" s="30">
        <v>60.268497119999999</v>
      </c>
      <c r="I62" s="51"/>
      <c r="J62" s="52">
        <f t="shared" si="0"/>
        <v>2.819544751211899</v>
      </c>
      <c r="K62" s="52">
        <f t="shared" si="0"/>
        <v>99.999999867260669</v>
      </c>
      <c r="M62" s="40"/>
      <c r="N62" s="40"/>
      <c r="O62" s="40"/>
      <c r="P62" s="37"/>
      <c r="Q62" s="38"/>
      <c r="R62" s="38"/>
      <c r="S62" s="39"/>
      <c r="T62" s="40"/>
      <c r="U62" s="40"/>
      <c r="V62" s="37"/>
      <c r="W62" s="38"/>
      <c r="X62" s="38"/>
      <c r="Y62" s="39"/>
      <c r="Z62" s="40"/>
      <c r="AA62" s="40"/>
      <c r="AB62" s="37"/>
      <c r="AC62" s="38"/>
      <c r="AD62" s="38"/>
      <c r="AE62" s="39"/>
      <c r="AF62" s="40"/>
      <c r="AG62" s="40"/>
      <c r="AH62" s="37"/>
      <c r="AI62" s="38"/>
      <c r="AJ62" s="38"/>
      <c r="AK62" s="39"/>
      <c r="AL62" s="40"/>
      <c r="AM62" s="40"/>
      <c r="AN62" s="37"/>
      <c r="AO62" s="38"/>
      <c r="AP62" s="38"/>
      <c r="AQ62" s="39"/>
      <c r="AR62" s="40"/>
      <c r="AS62" s="40"/>
      <c r="AT62" s="37"/>
      <c r="AU62" s="38"/>
      <c r="AV62" s="38"/>
      <c r="AW62" s="39"/>
      <c r="AX62" s="40"/>
      <c r="AY62" s="40"/>
      <c r="AZ62" s="37"/>
      <c r="BA62" s="38"/>
      <c r="BB62" s="38"/>
      <c r="BC62" s="39"/>
      <c r="BD62" s="40"/>
      <c r="BE62" s="40"/>
      <c r="BF62" s="37"/>
      <c r="BG62" s="38"/>
      <c r="BH62" s="38"/>
      <c r="BI62" s="39"/>
      <c r="BJ62" s="40"/>
      <c r="BK62" s="40"/>
      <c r="BL62" s="37"/>
      <c r="BM62" s="38"/>
      <c r="BN62" s="38"/>
      <c r="BO62" s="39"/>
    </row>
    <row r="63" spans="1:67" x14ac:dyDescent="0.2">
      <c r="A63" s="50"/>
      <c r="B63" s="24"/>
      <c r="C63" s="29" t="s">
        <v>72</v>
      </c>
      <c r="D63" s="30">
        <v>8072.1476990000001</v>
      </c>
      <c r="E63" s="30">
        <v>1909.08964872</v>
      </c>
      <c r="F63" s="30">
        <v>412.32977592999993</v>
      </c>
      <c r="G63" s="30">
        <v>953.7639349100001</v>
      </c>
      <c r="H63" s="30">
        <v>1859.5356985399999</v>
      </c>
      <c r="I63" s="51"/>
      <c r="J63" s="52">
        <f t="shared" si="0"/>
        <v>23.036442937861061</v>
      </c>
      <c r="K63" s="52">
        <f t="shared" si="0"/>
        <v>97.404315181677035</v>
      </c>
      <c r="M63" s="40"/>
      <c r="N63" s="40"/>
      <c r="O63" s="40"/>
      <c r="P63" s="37"/>
      <c r="Q63" s="38"/>
      <c r="R63" s="38"/>
      <c r="S63" s="39"/>
      <c r="T63" s="40"/>
      <c r="U63" s="40"/>
      <c r="V63" s="37"/>
      <c r="W63" s="38"/>
      <c r="X63" s="38"/>
      <c r="Y63" s="39"/>
      <c r="Z63" s="40"/>
      <c r="AA63" s="40"/>
      <c r="AB63" s="37"/>
      <c r="AC63" s="38"/>
      <c r="AD63" s="38"/>
      <c r="AE63" s="39"/>
      <c r="AF63" s="40"/>
      <c r="AG63" s="40"/>
      <c r="AH63" s="37"/>
      <c r="AI63" s="38"/>
      <c r="AJ63" s="38"/>
      <c r="AK63" s="39"/>
      <c r="AL63" s="40"/>
      <c r="AM63" s="40"/>
      <c r="AN63" s="37"/>
      <c r="AO63" s="38"/>
      <c r="AP63" s="38"/>
      <c r="AQ63" s="39"/>
      <c r="AR63" s="40"/>
      <c r="AS63" s="40"/>
      <c r="AT63" s="37"/>
      <c r="AU63" s="38"/>
      <c r="AV63" s="38"/>
      <c r="AW63" s="39"/>
      <c r="AX63" s="40"/>
      <c r="AY63" s="40"/>
      <c r="AZ63" s="37"/>
      <c r="BA63" s="38"/>
      <c r="BB63" s="38"/>
      <c r="BC63" s="39"/>
      <c r="BD63" s="40"/>
      <c r="BE63" s="40"/>
      <c r="BF63" s="37"/>
      <c r="BG63" s="38"/>
      <c r="BH63" s="38"/>
      <c r="BI63" s="39"/>
      <c r="BJ63" s="40"/>
      <c r="BK63" s="40"/>
      <c r="BL63" s="37"/>
      <c r="BM63" s="38"/>
      <c r="BN63" s="38"/>
      <c r="BO63" s="39"/>
    </row>
    <row r="64" spans="1:67" x14ac:dyDescent="0.2">
      <c r="A64" s="50"/>
      <c r="B64" s="24"/>
      <c r="C64" s="29" t="s">
        <v>73</v>
      </c>
      <c r="D64" s="30">
        <v>1939</v>
      </c>
      <c r="E64" s="30">
        <v>1094.6486737199998</v>
      </c>
      <c r="F64" s="30">
        <v>0</v>
      </c>
      <c r="G64" s="30">
        <v>0</v>
      </c>
      <c r="H64" s="30">
        <v>1094.6486736700001</v>
      </c>
      <c r="I64" s="51"/>
      <c r="J64" s="52">
        <f t="shared" si="0"/>
        <v>56.454289513666843</v>
      </c>
      <c r="K64" s="52">
        <f t="shared" si="0"/>
        <v>99.999999995432347</v>
      </c>
      <c r="M64" s="40"/>
      <c r="N64" s="40"/>
      <c r="O64" s="40"/>
      <c r="P64" s="37"/>
      <c r="Q64" s="38"/>
      <c r="R64" s="38"/>
      <c r="S64" s="39"/>
      <c r="T64" s="40"/>
      <c r="U64" s="40"/>
      <c r="V64" s="37"/>
      <c r="W64" s="38"/>
      <c r="X64" s="38"/>
      <c r="Y64" s="39"/>
      <c r="Z64" s="40"/>
      <c r="AA64" s="40"/>
      <c r="AB64" s="37"/>
      <c r="AC64" s="38"/>
      <c r="AD64" s="38"/>
      <c r="AE64" s="39"/>
      <c r="AF64" s="40"/>
      <c r="AG64" s="40"/>
      <c r="AH64" s="37"/>
      <c r="AI64" s="38"/>
      <c r="AJ64" s="38"/>
      <c r="AK64" s="39"/>
      <c r="AL64" s="40"/>
      <c r="AM64" s="40"/>
      <c r="AN64" s="37"/>
      <c r="AO64" s="38"/>
      <c r="AP64" s="38"/>
      <c r="AQ64" s="39"/>
      <c r="AR64" s="40"/>
      <c r="AS64" s="40"/>
      <c r="AT64" s="37"/>
      <c r="AU64" s="38"/>
      <c r="AV64" s="38"/>
      <c r="AW64" s="39"/>
      <c r="AX64" s="40"/>
      <c r="AY64" s="40"/>
      <c r="AZ64" s="37"/>
      <c r="BA64" s="38"/>
      <c r="BB64" s="38"/>
      <c r="BC64" s="39"/>
      <c r="BD64" s="40"/>
      <c r="BE64" s="40"/>
      <c r="BF64" s="37"/>
      <c r="BG64" s="38"/>
      <c r="BH64" s="38"/>
      <c r="BI64" s="39"/>
      <c r="BJ64" s="40"/>
      <c r="BK64" s="40"/>
      <c r="BL64" s="37"/>
      <c r="BM64" s="38"/>
      <c r="BN64" s="38"/>
      <c r="BO64" s="39"/>
    </row>
    <row r="65" spans="1:252" ht="25.5" x14ac:dyDescent="0.2">
      <c r="A65" s="50"/>
      <c r="B65" s="24"/>
      <c r="C65" s="29" t="s">
        <v>74</v>
      </c>
      <c r="D65" s="30">
        <v>3593.1526020000001</v>
      </c>
      <c r="E65" s="30">
        <v>225.62901099999999</v>
      </c>
      <c r="F65" s="30">
        <v>0</v>
      </c>
      <c r="G65" s="30">
        <v>205.64882786000001</v>
      </c>
      <c r="H65" s="30">
        <v>225.62901099999999</v>
      </c>
      <c r="I65" s="51"/>
      <c r="J65" s="52">
        <f t="shared" ref="J65:K128" si="1">+IF(D65=0,"n.a.",IF(ABS((($H65/D65)*100)&gt;500),"-o-",((($H65/D65)*100))))</f>
        <v>6.2794163229920059</v>
      </c>
      <c r="K65" s="52">
        <f t="shared" si="1"/>
        <v>100</v>
      </c>
      <c r="M65" s="40"/>
      <c r="N65" s="40"/>
      <c r="O65" s="40"/>
      <c r="P65" s="37"/>
      <c r="Q65" s="38"/>
      <c r="R65" s="38"/>
      <c r="S65" s="39"/>
      <c r="T65" s="40"/>
      <c r="U65" s="40"/>
      <c r="V65" s="37"/>
      <c r="W65" s="38"/>
      <c r="X65" s="38"/>
      <c r="Y65" s="39"/>
      <c r="Z65" s="40"/>
      <c r="AA65" s="40"/>
      <c r="AB65" s="37"/>
      <c r="AC65" s="38"/>
      <c r="AD65" s="38"/>
      <c r="AE65" s="39"/>
      <c r="AF65" s="40"/>
      <c r="AG65" s="40"/>
      <c r="AH65" s="37"/>
      <c r="AI65" s="38"/>
      <c r="AJ65" s="38"/>
      <c r="AK65" s="39"/>
      <c r="AL65" s="40"/>
      <c r="AM65" s="40"/>
      <c r="AN65" s="37"/>
      <c r="AO65" s="38"/>
      <c r="AP65" s="38"/>
      <c r="AQ65" s="39"/>
      <c r="AR65" s="40"/>
      <c r="AS65" s="40"/>
      <c r="AT65" s="37"/>
      <c r="AU65" s="38"/>
      <c r="AV65" s="38"/>
      <c r="AW65" s="39"/>
      <c r="AX65" s="40"/>
      <c r="AY65" s="40"/>
      <c r="AZ65" s="37"/>
      <c r="BA65" s="38"/>
      <c r="BB65" s="38"/>
      <c r="BC65" s="39"/>
      <c r="BD65" s="40"/>
      <c r="BE65" s="40"/>
      <c r="BF65" s="37"/>
      <c r="BG65" s="38"/>
      <c r="BH65" s="38"/>
      <c r="BI65" s="39"/>
      <c r="BJ65" s="40"/>
      <c r="BK65" s="40"/>
      <c r="BL65" s="37"/>
      <c r="BM65" s="38"/>
      <c r="BN65" s="38"/>
      <c r="BO65" s="39"/>
    </row>
    <row r="66" spans="1:252" ht="25.5" x14ac:dyDescent="0.2">
      <c r="A66" s="50"/>
      <c r="B66" s="24"/>
      <c r="C66" s="54" t="s">
        <v>75</v>
      </c>
      <c r="D66" s="42">
        <v>1863.890842</v>
      </c>
      <c r="E66" s="42">
        <v>213.96053111000001</v>
      </c>
      <c r="F66" s="42">
        <v>65.840990079999997</v>
      </c>
      <c r="G66" s="42">
        <v>144.19221804000003</v>
      </c>
      <c r="H66" s="42">
        <v>213.96053111000001</v>
      </c>
      <c r="I66" s="55"/>
      <c r="J66" s="56">
        <f t="shared" si="1"/>
        <v>11.479241503242495</v>
      </c>
      <c r="K66" s="56">
        <f t="shared" si="1"/>
        <v>100</v>
      </c>
      <c r="M66" s="40"/>
      <c r="N66" s="40"/>
      <c r="O66" s="40"/>
      <c r="P66" s="37"/>
      <c r="Q66" s="38"/>
      <c r="R66" s="38"/>
      <c r="S66" s="39"/>
      <c r="T66" s="40"/>
      <c r="U66" s="40"/>
      <c r="V66" s="37"/>
      <c r="W66" s="38"/>
      <c r="X66" s="38"/>
      <c r="Y66" s="39"/>
      <c r="Z66" s="40"/>
      <c r="AA66" s="40"/>
      <c r="AB66" s="37"/>
      <c r="AC66" s="38"/>
      <c r="AD66" s="38"/>
      <c r="AE66" s="39"/>
      <c r="AF66" s="40"/>
      <c r="AG66" s="40"/>
      <c r="AH66" s="37"/>
      <c r="AI66" s="38"/>
      <c r="AJ66" s="38"/>
      <c r="AK66" s="39"/>
      <c r="AL66" s="40"/>
      <c r="AM66" s="40"/>
      <c r="AN66" s="37"/>
      <c r="AO66" s="38"/>
      <c r="AP66" s="38"/>
      <c r="AQ66" s="39"/>
      <c r="AR66" s="40"/>
      <c r="AS66" s="40"/>
      <c r="AT66" s="37"/>
      <c r="AU66" s="38"/>
      <c r="AV66" s="38"/>
      <c r="AW66" s="39"/>
      <c r="AX66" s="40"/>
      <c r="AY66" s="40"/>
      <c r="AZ66" s="37"/>
      <c r="BA66" s="38"/>
      <c r="BB66" s="38"/>
      <c r="BC66" s="39"/>
      <c r="BD66" s="40"/>
      <c r="BE66" s="40"/>
      <c r="BF66" s="37"/>
      <c r="BG66" s="38"/>
      <c r="BH66" s="38"/>
      <c r="BI66" s="39"/>
      <c r="BJ66" s="40"/>
      <c r="BK66" s="40"/>
      <c r="BL66" s="37"/>
      <c r="BM66" s="38"/>
      <c r="BN66" s="38"/>
      <c r="BO66" s="39"/>
    </row>
    <row r="67" spans="1:252" ht="14.25" x14ac:dyDescent="0.2">
      <c r="A67" s="50"/>
      <c r="B67" s="20" t="s">
        <v>76</v>
      </c>
      <c r="C67" s="57"/>
      <c r="D67" s="21">
        <f>+D68+D74+D78+D80+D82+D89</f>
        <v>84259.710544000001</v>
      </c>
      <c r="E67" s="21">
        <f>+E68+E74+E78+E80+E82+E89</f>
        <v>14843.36788702</v>
      </c>
      <c r="F67" s="21">
        <f>+F68+F74+F78+F80+F82+F89</f>
        <v>2200.2196442099998</v>
      </c>
      <c r="G67" s="21">
        <f>+G68+G74+G78+G80+G82+G89</f>
        <v>8707.0418164700004</v>
      </c>
      <c r="H67" s="21">
        <f>+H68+H74+H78+H80+H82+H89</f>
        <v>14827.558316629998</v>
      </c>
      <c r="I67" s="58"/>
      <c r="J67" s="59">
        <f t="shared" si="1"/>
        <v>17.597447488129124</v>
      </c>
      <c r="K67" s="59">
        <f t="shared" si="1"/>
        <v>99.893490678730487</v>
      </c>
      <c r="M67" s="40"/>
      <c r="N67" s="40"/>
      <c r="O67" s="40"/>
      <c r="P67" s="37"/>
      <c r="Q67" s="38"/>
      <c r="R67" s="38"/>
      <c r="S67" s="39"/>
      <c r="T67" s="40"/>
      <c r="U67" s="40"/>
      <c r="V67" s="37"/>
      <c r="W67" s="38"/>
      <c r="X67" s="38"/>
      <c r="Y67" s="39"/>
      <c r="Z67" s="40"/>
      <c r="AA67" s="40"/>
      <c r="AB67" s="37"/>
      <c r="AC67" s="38"/>
      <c r="AD67" s="38"/>
      <c r="AE67" s="39"/>
      <c r="AF67" s="40"/>
      <c r="AG67" s="40"/>
      <c r="AH67" s="37"/>
      <c r="AI67" s="38"/>
      <c r="AJ67" s="38"/>
      <c r="AK67" s="39"/>
      <c r="AL67" s="40"/>
      <c r="AM67" s="40"/>
      <c r="AN67" s="37"/>
      <c r="AO67" s="38"/>
      <c r="AP67" s="38"/>
      <c r="AQ67" s="39"/>
      <c r="AR67" s="40"/>
      <c r="AS67" s="40"/>
      <c r="AT67" s="37"/>
      <c r="AU67" s="38"/>
      <c r="AV67" s="38"/>
      <c r="AW67" s="39"/>
      <c r="AX67" s="40"/>
      <c r="AY67" s="40"/>
      <c r="AZ67" s="37"/>
      <c r="BA67" s="38"/>
      <c r="BB67" s="38"/>
      <c r="BC67" s="39"/>
      <c r="BD67" s="40"/>
      <c r="BE67" s="40"/>
      <c r="BF67" s="37"/>
      <c r="BG67" s="38"/>
      <c r="BH67" s="38"/>
      <c r="BI67" s="39"/>
      <c r="BJ67" s="40"/>
      <c r="BK67" s="40"/>
      <c r="BL67" s="37"/>
      <c r="BM67" s="38"/>
      <c r="BN67" s="38"/>
      <c r="BO67" s="39"/>
    </row>
    <row r="68" spans="1:252" ht="14.25" x14ac:dyDescent="0.2">
      <c r="A68" s="50"/>
      <c r="B68" s="24"/>
      <c r="C68" s="45" t="s">
        <v>77</v>
      </c>
      <c r="D68" s="46">
        <f>+SUM(D69:D73)</f>
        <v>30925.137334000003</v>
      </c>
      <c r="E68" s="46">
        <f>+SUM(E69:E73)</f>
        <v>5635.8529004400007</v>
      </c>
      <c r="F68" s="46">
        <f>+SUM(F69:F73)</f>
        <v>645.87275518999991</v>
      </c>
      <c r="G68" s="46">
        <f>+SUM(G69:G73)</f>
        <v>3172.2575152199997</v>
      </c>
      <c r="H68" s="46">
        <f>+SUM(H69:H73)</f>
        <v>5627.0961733900012</v>
      </c>
      <c r="I68" s="61"/>
      <c r="J68" s="62">
        <f t="shared" si="1"/>
        <v>18.195864783447242</v>
      </c>
      <c r="K68" s="62">
        <f t="shared" si="1"/>
        <v>99.844624634377595</v>
      </c>
      <c r="M68" s="40"/>
      <c r="N68" s="40"/>
      <c r="O68" s="40"/>
      <c r="P68" s="37"/>
      <c r="Q68" s="38"/>
      <c r="R68" s="38"/>
      <c r="S68" s="39"/>
      <c r="T68" s="40"/>
      <c r="U68" s="40"/>
      <c r="V68" s="37"/>
      <c r="W68" s="38"/>
      <c r="X68" s="38"/>
      <c r="Y68" s="39"/>
      <c r="Z68" s="40"/>
      <c r="AA68" s="40"/>
      <c r="AB68" s="37"/>
      <c r="AC68" s="38"/>
      <c r="AD68" s="38"/>
      <c r="AE68" s="39"/>
      <c r="AF68" s="40"/>
      <c r="AG68" s="40"/>
      <c r="AH68" s="37"/>
      <c r="AI68" s="38"/>
      <c r="AJ68" s="38"/>
      <c r="AK68" s="39"/>
      <c r="AL68" s="40"/>
      <c r="AM68" s="40"/>
      <c r="AN68" s="37"/>
      <c r="AO68" s="38"/>
      <c r="AP68" s="38"/>
      <c r="AQ68" s="39"/>
      <c r="AR68" s="40"/>
      <c r="AS68" s="40"/>
      <c r="AT68" s="37"/>
      <c r="AU68" s="38"/>
      <c r="AV68" s="38"/>
      <c r="AW68" s="39"/>
      <c r="AX68" s="40"/>
      <c r="AY68" s="40"/>
      <c r="AZ68" s="37"/>
      <c r="BA68" s="38"/>
      <c r="BB68" s="38"/>
      <c r="BC68" s="39"/>
      <c r="BD68" s="40"/>
      <c r="BE68" s="40"/>
      <c r="BF68" s="37"/>
      <c r="BG68" s="38"/>
      <c r="BH68" s="38"/>
      <c r="BI68" s="39"/>
      <c r="BJ68" s="40"/>
      <c r="BK68" s="40"/>
      <c r="BL68" s="37"/>
      <c r="BM68" s="38"/>
      <c r="BN68" s="38"/>
      <c r="BO68" s="39"/>
    </row>
    <row r="69" spans="1:252" ht="38.25" x14ac:dyDescent="0.2">
      <c r="A69" s="50"/>
      <c r="B69" s="24"/>
      <c r="C69" s="49" t="s">
        <v>78</v>
      </c>
      <c r="D69" s="30">
        <v>55.379492999999997</v>
      </c>
      <c r="E69" s="30">
        <v>12.12253377</v>
      </c>
      <c r="F69" s="30">
        <v>4.0964096899999998</v>
      </c>
      <c r="G69" s="30">
        <v>8.06660909</v>
      </c>
      <c r="H69" s="30">
        <v>12.12253377</v>
      </c>
      <c r="I69" s="51"/>
      <c r="J69" s="52">
        <f t="shared" si="1"/>
        <v>21.889932740987717</v>
      </c>
      <c r="K69" s="52">
        <f t="shared" si="1"/>
        <v>100</v>
      </c>
      <c r="M69" s="40"/>
      <c r="N69" s="40"/>
      <c r="O69" s="40"/>
      <c r="P69" s="37"/>
      <c r="Q69" s="38"/>
      <c r="R69" s="38"/>
      <c r="S69" s="39"/>
      <c r="T69" s="40"/>
      <c r="U69" s="40"/>
      <c r="V69" s="37"/>
      <c r="W69" s="38"/>
      <c r="X69" s="38"/>
      <c r="Y69" s="39"/>
      <c r="Z69" s="40"/>
      <c r="AA69" s="40"/>
      <c r="AB69" s="37"/>
      <c r="AC69" s="38"/>
      <c r="AD69" s="38"/>
      <c r="AE69" s="39"/>
      <c r="AF69" s="40"/>
      <c r="AG69" s="40"/>
      <c r="AH69" s="37"/>
      <c r="AI69" s="38"/>
      <c r="AJ69" s="38"/>
      <c r="AK69" s="39"/>
      <c r="AL69" s="40"/>
      <c r="AM69" s="40"/>
      <c r="AN69" s="37"/>
      <c r="AO69" s="38"/>
      <c r="AP69" s="38"/>
      <c r="AQ69" s="39"/>
      <c r="AR69" s="40"/>
      <c r="AS69" s="40"/>
      <c r="AT69" s="37"/>
      <c r="AU69" s="38"/>
      <c r="AV69" s="38"/>
      <c r="AW69" s="39"/>
      <c r="AX69" s="40"/>
      <c r="AY69" s="40"/>
      <c r="AZ69" s="37"/>
      <c r="BA69" s="38"/>
      <c r="BB69" s="38"/>
      <c r="BC69" s="39"/>
      <c r="BD69" s="40"/>
      <c r="BE69" s="40"/>
      <c r="BF69" s="37"/>
      <c r="BG69" s="38"/>
      <c r="BH69" s="38"/>
      <c r="BI69" s="39"/>
      <c r="BJ69" s="40"/>
      <c r="BK69" s="40"/>
      <c r="BL69" s="37"/>
      <c r="BM69" s="38"/>
      <c r="BN69" s="38"/>
      <c r="BO69" s="39"/>
    </row>
    <row r="70" spans="1:252" ht="38.25" x14ac:dyDescent="0.2">
      <c r="A70" s="50"/>
      <c r="B70" s="24"/>
      <c r="C70" s="49" t="s">
        <v>79</v>
      </c>
      <c r="D70" s="30">
        <v>5094.9655979999998</v>
      </c>
      <c r="E70" s="30">
        <v>1338.3864267700003</v>
      </c>
      <c r="F70" s="30">
        <v>150.01652473999994</v>
      </c>
      <c r="G70" s="30">
        <v>580.50441898999998</v>
      </c>
      <c r="H70" s="30">
        <v>1338.2857609800003</v>
      </c>
      <c r="I70" s="51"/>
      <c r="J70" s="52">
        <f t="shared" si="1"/>
        <v>26.266826247174997</v>
      </c>
      <c r="K70" s="52">
        <f t="shared" si="1"/>
        <v>99.992478570614097</v>
      </c>
      <c r="M70" s="40"/>
      <c r="N70" s="40"/>
      <c r="O70" s="40"/>
      <c r="P70" s="37"/>
      <c r="Q70" s="38"/>
      <c r="R70" s="38"/>
      <c r="S70" s="39"/>
      <c r="T70" s="40"/>
      <c r="U70" s="40"/>
      <c r="V70" s="37"/>
      <c r="W70" s="38"/>
      <c r="X70" s="38"/>
      <c r="Y70" s="39"/>
      <c r="Z70" s="40"/>
      <c r="AA70" s="40"/>
      <c r="AB70" s="37"/>
      <c r="AC70" s="38"/>
      <c r="AD70" s="38"/>
      <c r="AE70" s="39"/>
      <c r="AF70" s="40"/>
      <c r="AG70" s="40"/>
      <c r="AH70" s="37"/>
      <c r="AI70" s="38"/>
      <c r="AJ70" s="38"/>
      <c r="AK70" s="39"/>
      <c r="AL70" s="40"/>
      <c r="AM70" s="40"/>
      <c r="AN70" s="37"/>
      <c r="AO70" s="38"/>
      <c r="AP70" s="38"/>
      <c r="AQ70" s="39"/>
      <c r="AR70" s="40"/>
      <c r="AS70" s="40"/>
      <c r="AT70" s="37"/>
      <c r="AU70" s="38"/>
      <c r="AV70" s="38"/>
      <c r="AW70" s="39"/>
      <c r="AX70" s="40"/>
      <c r="AY70" s="40"/>
      <c r="AZ70" s="37"/>
      <c r="BA70" s="38"/>
      <c r="BB70" s="38"/>
      <c r="BC70" s="39"/>
      <c r="BD70" s="40"/>
      <c r="BE70" s="40"/>
      <c r="BF70" s="37"/>
      <c r="BG70" s="38"/>
      <c r="BH70" s="38"/>
      <c r="BI70" s="39"/>
      <c r="BJ70" s="40"/>
      <c r="BK70" s="40"/>
      <c r="BL70" s="37"/>
      <c r="BM70" s="38"/>
      <c r="BN70" s="38"/>
      <c r="BO70" s="39"/>
    </row>
    <row r="71" spans="1:252" x14ac:dyDescent="0.2">
      <c r="A71" s="50"/>
      <c r="B71" s="24"/>
      <c r="C71" s="49" t="s">
        <v>80</v>
      </c>
      <c r="D71" s="30">
        <v>1493.6220860000001</v>
      </c>
      <c r="E71" s="30">
        <v>197.18374309999999</v>
      </c>
      <c r="F71" s="30">
        <v>24.777085120000002</v>
      </c>
      <c r="G71" s="30">
        <v>100.74872501999998</v>
      </c>
      <c r="H71" s="30">
        <v>196.99673301999999</v>
      </c>
      <c r="I71" s="51"/>
      <c r="J71" s="52">
        <f t="shared" si="1"/>
        <v>13.189195236632298</v>
      </c>
      <c r="K71" s="52">
        <f t="shared" si="1"/>
        <v>99.905159483707976</v>
      </c>
      <c r="M71" s="40"/>
      <c r="N71" s="40"/>
      <c r="O71" s="40"/>
      <c r="P71" s="37"/>
      <c r="Q71" s="38"/>
      <c r="R71" s="38"/>
      <c r="S71" s="39"/>
      <c r="T71" s="40"/>
      <c r="U71" s="40"/>
      <c r="V71" s="37"/>
      <c r="W71" s="38"/>
      <c r="X71" s="38"/>
      <c r="Y71" s="39"/>
      <c r="Z71" s="40"/>
      <c r="AA71" s="40"/>
      <c r="AB71" s="37"/>
      <c r="AC71" s="38"/>
      <c r="AD71" s="38"/>
      <c r="AE71" s="39"/>
      <c r="AF71" s="40"/>
      <c r="AG71" s="40"/>
      <c r="AH71" s="37"/>
      <c r="AI71" s="38"/>
      <c r="AJ71" s="38"/>
      <c r="AK71" s="39"/>
      <c r="AL71" s="40"/>
      <c r="AM71" s="40"/>
      <c r="AN71" s="37"/>
      <c r="AO71" s="38"/>
      <c r="AP71" s="38"/>
      <c r="AQ71" s="39"/>
      <c r="AR71" s="40"/>
      <c r="AS71" s="40"/>
      <c r="AT71" s="37"/>
      <c r="AU71" s="38"/>
      <c r="AV71" s="38"/>
      <c r="AW71" s="39"/>
      <c r="AX71" s="40"/>
      <c r="AY71" s="40"/>
      <c r="AZ71" s="37"/>
      <c r="BA71" s="38"/>
      <c r="BB71" s="38"/>
      <c r="BC71" s="39"/>
      <c r="BD71" s="40"/>
      <c r="BE71" s="40"/>
      <c r="BF71" s="37"/>
      <c r="BG71" s="38"/>
      <c r="BH71" s="38"/>
      <c r="BI71" s="39"/>
      <c r="BJ71" s="40"/>
      <c r="BK71" s="40"/>
      <c r="BL71" s="37"/>
      <c r="BM71" s="38"/>
      <c r="BN71" s="38"/>
      <c r="BO71" s="39"/>
    </row>
    <row r="72" spans="1:252" x14ac:dyDescent="0.2">
      <c r="A72" s="50"/>
      <c r="B72" s="24"/>
      <c r="C72" s="49" t="s">
        <v>81</v>
      </c>
      <c r="D72" s="30">
        <v>22883.970157</v>
      </c>
      <c r="E72" s="30">
        <v>3776.5979973500002</v>
      </c>
      <c r="F72" s="30">
        <v>401.37948957000003</v>
      </c>
      <c r="G72" s="30">
        <v>2212.1782318999999</v>
      </c>
      <c r="H72" s="30">
        <v>3768.1443949100008</v>
      </c>
      <c r="I72" s="51"/>
      <c r="J72" s="52">
        <f t="shared" si="1"/>
        <v>16.466305317905512</v>
      </c>
      <c r="K72" s="52">
        <f t="shared" si="1"/>
        <v>99.776158266092096</v>
      </c>
      <c r="M72" s="40"/>
      <c r="N72" s="40"/>
      <c r="O72" s="40"/>
      <c r="P72" s="37"/>
      <c r="Q72" s="38"/>
      <c r="R72" s="38"/>
      <c r="S72" s="39"/>
      <c r="T72" s="40"/>
      <c r="U72" s="40"/>
      <c r="V72" s="37"/>
      <c r="W72" s="38"/>
      <c r="X72" s="38"/>
      <c r="Y72" s="39"/>
      <c r="Z72" s="40"/>
      <c r="AA72" s="40"/>
      <c r="AB72" s="37"/>
      <c r="AC72" s="38"/>
      <c r="AD72" s="38"/>
      <c r="AE72" s="39"/>
      <c r="AF72" s="40"/>
      <c r="AG72" s="40"/>
      <c r="AH72" s="37"/>
      <c r="AI72" s="38"/>
      <c r="AJ72" s="38"/>
      <c r="AK72" s="39"/>
      <c r="AL72" s="40"/>
      <c r="AM72" s="40"/>
      <c r="AN72" s="37"/>
      <c r="AO72" s="38"/>
      <c r="AP72" s="38"/>
      <c r="AQ72" s="39"/>
      <c r="AR72" s="40"/>
      <c r="AS72" s="40"/>
      <c r="AT72" s="37"/>
      <c r="AU72" s="38"/>
      <c r="AV72" s="38"/>
      <c r="AW72" s="39"/>
      <c r="AX72" s="40"/>
      <c r="AY72" s="40"/>
      <c r="AZ72" s="37"/>
      <c r="BA72" s="38"/>
      <c r="BB72" s="38"/>
      <c r="BC72" s="39"/>
      <c r="BD72" s="40"/>
      <c r="BE72" s="40"/>
      <c r="BF72" s="37"/>
      <c r="BG72" s="38"/>
      <c r="BH72" s="38"/>
      <c r="BI72" s="39"/>
      <c r="BJ72" s="40"/>
      <c r="BK72" s="40"/>
      <c r="BL72" s="37"/>
      <c r="BM72" s="38"/>
      <c r="BN72" s="38"/>
      <c r="BO72" s="39"/>
    </row>
    <row r="73" spans="1:252" ht="38.25" x14ac:dyDescent="0.2">
      <c r="A73" s="50"/>
      <c r="B73" s="24"/>
      <c r="C73" s="49" t="s">
        <v>82</v>
      </c>
      <c r="D73" s="30">
        <v>1397.2</v>
      </c>
      <c r="E73" s="30">
        <v>311.56219944999998</v>
      </c>
      <c r="F73" s="30">
        <v>65.603246069999997</v>
      </c>
      <c r="G73" s="30">
        <v>270.75953021999999</v>
      </c>
      <c r="H73" s="30">
        <v>311.54675071000003</v>
      </c>
      <c r="I73" s="51"/>
      <c r="J73" s="52">
        <f t="shared" si="1"/>
        <v>22.297935206842258</v>
      </c>
      <c r="K73" s="52">
        <f t="shared" si="1"/>
        <v>99.995041523000154</v>
      </c>
      <c r="M73" s="40"/>
      <c r="N73" s="40"/>
      <c r="O73" s="40"/>
      <c r="P73" s="37"/>
      <c r="Q73" s="38"/>
      <c r="R73" s="38"/>
      <c r="S73" s="39"/>
      <c r="T73" s="40"/>
      <c r="U73" s="40"/>
      <c r="V73" s="37"/>
      <c r="W73" s="38"/>
      <c r="X73" s="38"/>
      <c r="Y73" s="39"/>
      <c r="Z73" s="40"/>
      <c r="AA73" s="40"/>
      <c r="AB73" s="37"/>
      <c r="AC73" s="38"/>
      <c r="AD73" s="38"/>
      <c r="AE73" s="39"/>
      <c r="AF73" s="40"/>
      <c r="AG73" s="40"/>
      <c r="AH73" s="37"/>
      <c r="AI73" s="38"/>
      <c r="AJ73" s="38"/>
      <c r="AK73" s="39"/>
      <c r="AL73" s="40"/>
      <c r="AM73" s="40"/>
      <c r="AN73" s="37"/>
      <c r="AO73" s="38"/>
      <c r="AP73" s="38"/>
      <c r="AQ73" s="39"/>
      <c r="AR73" s="40"/>
      <c r="AS73" s="40"/>
      <c r="AT73" s="37"/>
      <c r="AU73" s="38"/>
      <c r="AV73" s="38"/>
      <c r="AW73" s="39"/>
      <c r="AX73" s="40"/>
      <c r="AY73" s="40"/>
      <c r="AZ73" s="37"/>
      <c r="BA73" s="38"/>
      <c r="BB73" s="38"/>
      <c r="BC73" s="39"/>
      <c r="BD73" s="40"/>
      <c r="BE73" s="40"/>
      <c r="BF73" s="37"/>
      <c r="BG73" s="38"/>
      <c r="BH73" s="38"/>
      <c r="BI73" s="39"/>
      <c r="BJ73" s="40"/>
      <c r="BK73" s="40"/>
      <c r="BL73" s="37"/>
      <c r="BM73" s="38"/>
      <c r="BN73" s="38"/>
      <c r="BO73" s="39"/>
    </row>
    <row r="74" spans="1:252" s="53" customFormat="1" ht="14.25" x14ac:dyDescent="0.2">
      <c r="A74" s="50"/>
      <c r="B74" s="24"/>
      <c r="C74" s="63" t="s">
        <v>83</v>
      </c>
      <c r="D74" s="64">
        <f>+SUM(D75:D77)</f>
        <v>18707.676394999999</v>
      </c>
      <c r="E74" s="64">
        <f>+SUM(E75:E77)</f>
        <v>2984.8110625599998</v>
      </c>
      <c r="F74" s="64">
        <f>+SUM(F75:F77)</f>
        <v>580.87797563000004</v>
      </c>
      <c r="G74" s="64">
        <f>+SUM(G75:G77)</f>
        <v>1863.1082134600006</v>
      </c>
      <c r="H74" s="64">
        <f>+SUM(H75:H77)</f>
        <v>2983.1544244499996</v>
      </c>
      <c r="I74" s="65"/>
      <c r="J74" s="66">
        <f t="shared" si="1"/>
        <v>15.946151523378433</v>
      </c>
      <c r="K74" s="66">
        <f t="shared" si="1"/>
        <v>99.94449772279458</v>
      </c>
      <c r="L74" s="2"/>
      <c r="M74" s="40"/>
      <c r="N74" s="40"/>
      <c r="O74" s="40"/>
      <c r="P74" s="37"/>
      <c r="Q74" s="38"/>
      <c r="R74" s="38"/>
      <c r="S74" s="39"/>
      <c r="T74" s="40"/>
      <c r="U74" s="40"/>
      <c r="V74" s="37"/>
      <c r="W74" s="38"/>
      <c r="X74" s="38"/>
      <c r="Y74" s="39"/>
      <c r="Z74" s="40"/>
      <c r="AA74" s="40"/>
      <c r="AB74" s="37"/>
      <c r="AC74" s="38"/>
      <c r="AD74" s="38"/>
      <c r="AE74" s="39"/>
      <c r="AF74" s="40"/>
      <c r="AG74" s="40"/>
      <c r="AH74" s="37"/>
      <c r="AI74" s="38"/>
      <c r="AJ74" s="38"/>
      <c r="AK74" s="39"/>
      <c r="AL74" s="40"/>
      <c r="AM74" s="40"/>
      <c r="AN74" s="37"/>
      <c r="AO74" s="38"/>
      <c r="AP74" s="38"/>
      <c r="AQ74" s="39"/>
      <c r="AR74" s="40"/>
      <c r="AS74" s="40"/>
      <c r="AT74" s="37"/>
      <c r="AU74" s="38"/>
      <c r="AV74" s="38"/>
      <c r="AW74" s="39"/>
      <c r="AX74" s="40"/>
      <c r="AY74" s="40"/>
      <c r="AZ74" s="37"/>
      <c r="BA74" s="38"/>
      <c r="BB74" s="38"/>
      <c r="BC74" s="39"/>
      <c r="BD74" s="40"/>
      <c r="BE74" s="40"/>
      <c r="BF74" s="37"/>
      <c r="BG74" s="38"/>
      <c r="BH74" s="38"/>
      <c r="BI74" s="39"/>
      <c r="BJ74" s="40"/>
      <c r="BK74" s="40"/>
      <c r="BL74" s="37"/>
      <c r="BM74" s="38"/>
      <c r="BN74" s="38"/>
      <c r="BO74" s="39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</row>
    <row r="75" spans="1:252" ht="25.5" x14ac:dyDescent="0.2">
      <c r="A75" s="50"/>
      <c r="B75" s="24"/>
      <c r="C75" s="49" t="s">
        <v>84</v>
      </c>
      <c r="D75" s="30">
        <v>14615.976395</v>
      </c>
      <c r="E75" s="30">
        <v>2201.4864749399999</v>
      </c>
      <c r="F75" s="30">
        <v>292.74051761999999</v>
      </c>
      <c r="G75" s="30">
        <v>1425.2850869800004</v>
      </c>
      <c r="H75" s="30">
        <v>2199.9006282999999</v>
      </c>
      <c r="I75" s="51"/>
      <c r="J75" s="52">
        <f t="shared" si="1"/>
        <v>15.051342235696049</v>
      </c>
      <c r="K75" s="52">
        <f t="shared" si="1"/>
        <v>99.927964733917193</v>
      </c>
      <c r="M75" s="40"/>
      <c r="N75" s="40"/>
      <c r="O75" s="40"/>
      <c r="P75" s="37"/>
      <c r="Q75" s="38"/>
      <c r="R75" s="38"/>
      <c r="S75" s="39"/>
      <c r="T75" s="40"/>
      <c r="U75" s="40"/>
      <c r="V75" s="37"/>
      <c r="W75" s="38"/>
      <c r="X75" s="38"/>
      <c r="Y75" s="39"/>
      <c r="Z75" s="40"/>
      <c r="AA75" s="40"/>
      <c r="AB75" s="37"/>
      <c r="AC75" s="38"/>
      <c r="AD75" s="38"/>
      <c r="AE75" s="39"/>
      <c r="AF75" s="40"/>
      <c r="AG75" s="40"/>
      <c r="AH75" s="37"/>
      <c r="AI75" s="38"/>
      <c r="AJ75" s="38"/>
      <c r="AK75" s="39"/>
      <c r="AL75" s="40"/>
      <c r="AM75" s="40"/>
      <c r="AN75" s="37"/>
      <c r="AO75" s="38"/>
      <c r="AP75" s="38"/>
      <c r="AQ75" s="39"/>
      <c r="AR75" s="40"/>
      <c r="AS75" s="40"/>
      <c r="AT75" s="37"/>
      <c r="AU75" s="38"/>
      <c r="AV75" s="38"/>
      <c r="AW75" s="39"/>
      <c r="AX75" s="40"/>
      <c r="AY75" s="40"/>
      <c r="AZ75" s="37"/>
      <c r="BA75" s="38"/>
      <c r="BB75" s="38"/>
      <c r="BC75" s="39"/>
      <c r="BD75" s="40"/>
      <c r="BE75" s="40"/>
      <c r="BF75" s="37"/>
      <c r="BG75" s="38"/>
      <c r="BH75" s="38"/>
      <c r="BI75" s="39"/>
      <c r="BJ75" s="40"/>
      <c r="BK75" s="40"/>
      <c r="BL75" s="37"/>
      <c r="BM75" s="38"/>
      <c r="BN75" s="38"/>
      <c r="BO75" s="39"/>
    </row>
    <row r="76" spans="1:252" ht="25.5" x14ac:dyDescent="0.2">
      <c r="A76" s="50"/>
      <c r="B76" s="24"/>
      <c r="C76" s="49" t="s">
        <v>85</v>
      </c>
      <c r="D76" s="30">
        <v>3791.7</v>
      </c>
      <c r="E76" s="30">
        <v>741.6623433599998</v>
      </c>
      <c r="F76" s="30">
        <v>254.85284805999999</v>
      </c>
      <c r="G76" s="30">
        <v>401.82349221000004</v>
      </c>
      <c r="H76" s="30">
        <v>741.59333088999983</v>
      </c>
      <c r="I76" s="51"/>
      <c r="J76" s="52">
        <f t="shared" si="1"/>
        <v>19.558333488672623</v>
      </c>
      <c r="K76" s="52">
        <f t="shared" si="1"/>
        <v>99.990694893624052</v>
      </c>
    </row>
    <row r="77" spans="1:252" ht="25.5" x14ac:dyDescent="0.2">
      <c r="A77" s="50"/>
      <c r="B77" s="24"/>
      <c r="C77" s="49" t="s">
        <v>86</v>
      </c>
      <c r="D77" s="30">
        <v>300</v>
      </c>
      <c r="E77" s="30">
        <v>41.662244260000001</v>
      </c>
      <c r="F77" s="30">
        <v>33.284609950000004</v>
      </c>
      <c r="G77" s="30">
        <v>35.999634270000001</v>
      </c>
      <c r="H77" s="30">
        <v>41.660465259999995</v>
      </c>
      <c r="I77" s="51"/>
      <c r="J77" s="52">
        <f t="shared" si="1"/>
        <v>13.886821753333331</v>
      </c>
      <c r="K77" s="52">
        <f t="shared" si="1"/>
        <v>99.995729946786099</v>
      </c>
    </row>
    <row r="78" spans="1:252" ht="14.25" x14ac:dyDescent="0.2">
      <c r="A78" s="14"/>
      <c r="B78" s="24"/>
      <c r="C78" s="63" t="s">
        <v>87</v>
      </c>
      <c r="D78" s="64">
        <f>+D79</f>
        <v>1799.5</v>
      </c>
      <c r="E78" s="64">
        <f>+E79</f>
        <v>221.19802317</v>
      </c>
      <c r="F78" s="64">
        <f>+F79</f>
        <v>0</v>
      </c>
      <c r="G78" s="64">
        <f>+G79</f>
        <v>102.71119761000001</v>
      </c>
      <c r="H78" s="64">
        <f>+H79</f>
        <v>217.53809838999999</v>
      </c>
      <c r="I78" s="67"/>
      <c r="J78" s="68">
        <f t="shared" si="1"/>
        <v>12.088807912753543</v>
      </c>
      <c r="K78" s="68">
        <f t="shared" si="1"/>
        <v>98.345408007020382</v>
      </c>
    </row>
    <row r="79" spans="1:252" x14ac:dyDescent="0.2">
      <c r="A79" s="14"/>
      <c r="B79" s="24"/>
      <c r="C79" s="49" t="s">
        <v>87</v>
      </c>
      <c r="D79" s="30">
        <v>1799.5</v>
      </c>
      <c r="E79" s="30">
        <v>221.19802317</v>
      </c>
      <c r="F79" s="30">
        <v>0</v>
      </c>
      <c r="G79" s="30">
        <v>102.71119761000001</v>
      </c>
      <c r="H79" s="30">
        <v>217.53809838999999</v>
      </c>
      <c r="I79" s="31"/>
      <c r="J79" s="32">
        <f t="shared" si="1"/>
        <v>12.088807912753543</v>
      </c>
      <c r="K79" s="32">
        <f t="shared" si="1"/>
        <v>98.345408007020382</v>
      </c>
    </row>
    <row r="80" spans="1:252" ht="14.25" x14ac:dyDescent="0.2">
      <c r="A80" s="14"/>
      <c r="B80" s="24"/>
      <c r="C80" s="63" t="s">
        <v>88</v>
      </c>
      <c r="D80" s="64">
        <f>+D81</f>
        <v>14873.319197000001</v>
      </c>
      <c r="E80" s="64">
        <f>+E81</f>
        <v>3594.3232269699993</v>
      </c>
      <c r="F80" s="64">
        <f>+F81</f>
        <v>312.87848887000001</v>
      </c>
      <c r="G80" s="64">
        <f>+G81</f>
        <v>2038.4317375199998</v>
      </c>
      <c r="H80" s="64">
        <f>+H81</f>
        <v>3593.6571275299998</v>
      </c>
      <c r="I80" s="67"/>
      <c r="J80" s="68">
        <f t="shared" si="1"/>
        <v>24.161769675828999</v>
      </c>
      <c r="K80" s="68">
        <f t="shared" si="1"/>
        <v>99.981468015035446</v>
      </c>
    </row>
    <row r="81" spans="1:12" x14ac:dyDescent="0.2">
      <c r="A81" s="14"/>
      <c r="B81" s="24"/>
      <c r="C81" s="49" t="s">
        <v>89</v>
      </c>
      <c r="D81" s="30">
        <v>14873.319197000001</v>
      </c>
      <c r="E81" s="30">
        <v>3594.3232269699993</v>
      </c>
      <c r="F81" s="30">
        <v>312.87848887000001</v>
      </c>
      <c r="G81" s="30">
        <v>2038.4317375199998</v>
      </c>
      <c r="H81" s="30">
        <v>3593.6571275299998</v>
      </c>
      <c r="I81" s="31"/>
      <c r="J81" s="32">
        <f t="shared" si="1"/>
        <v>24.161769675828999</v>
      </c>
      <c r="K81" s="32">
        <f t="shared" si="1"/>
        <v>99.981468015035446</v>
      </c>
    </row>
    <row r="82" spans="1:12" ht="28.5" x14ac:dyDescent="0.2">
      <c r="A82" s="14"/>
      <c r="B82" s="24"/>
      <c r="C82" s="63" t="s">
        <v>90</v>
      </c>
      <c r="D82" s="64">
        <f>+SUM(D83:D88)</f>
        <v>14870.577617999999</v>
      </c>
      <c r="E82" s="64">
        <f>+SUM(E83:E88)</f>
        <v>1720.43201619</v>
      </c>
      <c r="F82" s="64">
        <f>+SUM(F83:F88)</f>
        <v>493.58120039000005</v>
      </c>
      <c r="G82" s="64">
        <f>+SUM(G83:G88)</f>
        <v>1144.6626581699998</v>
      </c>
      <c r="H82" s="64">
        <f>+SUM(H83:H88)</f>
        <v>1719.3618351800003</v>
      </c>
      <c r="I82" s="67"/>
      <c r="J82" s="68">
        <f t="shared" si="1"/>
        <v>11.562172494892259</v>
      </c>
      <c r="K82" s="68">
        <f t="shared" si="1"/>
        <v>99.937795797803759</v>
      </c>
    </row>
    <row r="83" spans="1:12" x14ac:dyDescent="0.2">
      <c r="A83" s="14"/>
      <c r="B83" s="24"/>
      <c r="C83" s="49" t="s">
        <v>91</v>
      </c>
      <c r="D83" s="30">
        <v>2309.7076849999999</v>
      </c>
      <c r="E83" s="30">
        <v>564.71008512000003</v>
      </c>
      <c r="F83" s="30">
        <v>150.32828811999997</v>
      </c>
      <c r="G83" s="30">
        <v>328.50878454999997</v>
      </c>
      <c r="H83" s="30">
        <v>564.06562372000019</v>
      </c>
      <c r="I83" s="31"/>
      <c r="J83" s="32">
        <f t="shared" si="1"/>
        <v>24.421515648202046</v>
      </c>
      <c r="K83" s="32">
        <f t="shared" si="1"/>
        <v>99.885877476428831</v>
      </c>
    </row>
    <row r="84" spans="1:12" ht="25.5" x14ac:dyDescent="0.2">
      <c r="A84" s="14"/>
      <c r="B84" s="24"/>
      <c r="C84" s="49" t="s">
        <v>92</v>
      </c>
      <c r="D84" s="30">
        <v>4984.0236910000003</v>
      </c>
      <c r="E84" s="30">
        <v>318.71208741000009</v>
      </c>
      <c r="F84" s="30">
        <v>135.12119483000004</v>
      </c>
      <c r="G84" s="30">
        <v>229.64519496999998</v>
      </c>
      <c r="H84" s="30">
        <v>318.35932523000008</v>
      </c>
      <c r="I84" s="31"/>
      <c r="J84" s="32">
        <f t="shared" si="1"/>
        <v>6.3875965478431356</v>
      </c>
      <c r="K84" s="32">
        <f t="shared" si="1"/>
        <v>99.889316347281735</v>
      </c>
    </row>
    <row r="85" spans="1:12" x14ac:dyDescent="0.2">
      <c r="A85" s="14"/>
      <c r="B85" s="24"/>
      <c r="C85" s="49" t="s">
        <v>93</v>
      </c>
      <c r="D85" s="30">
        <v>2942.6537549999998</v>
      </c>
      <c r="E85" s="30">
        <v>413.46501478999994</v>
      </c>
      <c r="F85" s="30">
        <v>181.93194899000002</v>
      </c>
      <c r="G85" s="30">
        <v>384.79717008999995</v>
      </c>
      <c r="H85" s="30">
        <v>413.39205922000002</v>
      </c>
      <c r="I85" s="31"/>
      <c r="J85" s="32">
        <f t="shared" si="1"/>
        <v>14.048273892828417</v>
      </c>
      <c r="K85" s="32">
        <f t="shared" si="1"/>
        <v>99.98235508026309</v>
      </c>
    </row>
    <row r="86" spans="1:12" x14ac:dyDescent="0.2">
      <c r="A86" s="14"/>
      <c r="B86" s="24"/>
      <c r="C86" s="49" t="s">
        <v>94</v>
      </c>
      <c r="D86" s="30">
        <v>580.11781199999996</v>
      </c>
      <c r="E86" s="30">
        <v>46.436867809999995</v>
      </c>
      <c r="F86" s="30">
        <v>0</v>
      </c>
      <c r="G86" s="30">
        <v>0</v>
      </c>
      <c r="H86" s="30">
        <v>46.436867809999995</v>
      </c>
      <c r="I86" s="31"/>
      <c r="J86" s="32">
        <f t="shared" si="1"/>
        <v>8.0047305649701368</v>
      </c>
      <c r="K86" s="32">
        <f t="shared" si="1"/>
        <v>100</v>
      </c>
    </row>
    <row r="87" spans="1:12" x14ac:dyDescent="0.2">
      <c r="A87" s="14"/>
      <c r="B87" s="24"/>
      <c r="C87" s="49" t="s">
        <v>95</v>
      </c>
      <c r="D87" s="30">
        <v>244</v>
      </c>
      <c r="E87" s="30">
        <v>20.206442270000004</v>
      </c>
      <c r="F87" s="30">
        <v>0</v>
      </c>
      <c r="G87" s="30">
        <v>20.103817729999999</v>
      </c>
      <c r="H87" s="30">
        <v>20.206441449999996</v>
      </c>
      <c r="I87" s="31"/>
      <c r="J87" s="32">
        <f t="shared" si="1"/>
        <v>8.2813284631147521</v>
      </c>
      <c r="K87" s="32">
        <f t="shared" si="1"/>
        <v>99.999995941888258</v>
      </c>
    </row>
    <row r="88" spans="1:12" x14ac:dyDescent="0.2">
      <c r="A88" s="14"/>
      <c r="B88" s="24"/>
      <c r="C88" s="49" t="s">
        <v>96</v>
      </c>
      <c r="D88" s="30">
        <v>3810.0746749999998</v>
      </c>
      <c r="E88" s="30">
        <v>356.90151878999995</v>
      </c>
      <c r="F88" s="30">
        <v>26.199768450000001</v>
      </c>
      <c r="G88" s="30">
        <v>181.60769083</v>
      </c>
      <c r="H88" s="30">
        <v>356.90151774999998</v>
      </c>
      <c r="I88" s="31"/>
      <c r="J88" s="32">
        <f t="shared" si="1"/>
        <v>9.3673103073760622</v>
      </c>
      <c r="K88" s="32">
        <f t="shared" si="1"/>
        <v>99.999999708603099</v>
      </c>
    </row>
    <row r="89" spans="1:12" s="6" customFormat="1" ht="14.25" x14ac:dyDescent="0.2">
      <c r="A89" s="14"/>
      <c r="B89" s="24"/>
      <c r="C89" s="63" t="s">
        <v>97</v>
      </c>
      <c r="D89" s="64">
        <f>+D90</f>
        <v>3083.5</v>
      </c>
      <c r="E89" s="64">
        <f>+E90</f>
        <v>686.75065768999991</v>
      </c>
      <c r="F89" s="64">
        <f>+F90</f>
        <v>167.00922413000001</v>
      </c>
      <c r="G89" s="64">
        <f>+G90</f>
        <v>385.87049449</v>
      </c>
      <c r="H89" s="64">
        <f>+H90</f>
        <v>686.75065769000003</v>
      </c>
      <c r="I89" s="67"/>
      <c r="J89" s="68">
        <f t="shared" si="1"/>
        <v>22.271790422896061</v>
      </c>
      <c r="K89" s="68">
        <f t="shared" si="1"/>
        <v>100.00000000000003</v>
      </c>
      <c r="L89" s="2"/>
    </row>
    <row r="90" spans="1:12" x14ac:dyDescent="0.2">
      <c r="A90" s="14"/>
      <c r="B90" s="24"/>
      <c r="C90" s="69" t="s">
        <v>97</v>
      </c>
      <c r="D90" s="42">
        <v>3083.5</v>
      </c>
      <c r="E90" s="42">
        <v>686.75065768999991</v>
      </c>
      <c r="F90" s="42">
        <v>167.00922413000001</v>
      </c>
      <c r="G90" s="42">
        <v>385.87049449</v>
      </c>
      <c r="H90" s="42">
        <v>686.75065769000003</v>
      </c>
      <c r="I90" s="70"/>
      <c r="J90" s="71">
        <f t="shared" si="1"/>
        <v>22.271790422896061</v>
      </c>
      <c r="K90" s="71">
        <f t="shared" si="1"/>
        <v>100.00000000000003</v>
      </c>
    </row>
    <row r="91" spans="1:12" ht="14.25" x14ac:dyDescent="0.2">
      <c r="A91" s="14"/>
      <c r="B91" s="20" t="s">
        <v>98</v>
      </c>
      <c r="C91" s="57"/>
      <c r="D91" s="21">
        <f>+SUM(D92:D108)</f>
        <v>17769.009277999998</v>
      </c>
      <c r="E91" s="21">
        <f>+SUM(E92:E108)</f>
        <v>4100.57912046</v>
      </c>
      <c r="F91" s="21">
        <f>+SUM(F92:F108)</f>
        <v>147.57122863000001</v>
      </c>
      <c r="G91" s="21">
        <f>+SUM(G92:G108)</f>
        <v>3791.8572789499995</v>
      </c>
      <c r="H91" s="21">
        <f>+SUM(H92:H108)</f>
        <v>4044.6057963800004</v>
      </c>
      <c r="I91" s="22"/>
      <c r="J91" s="23">
        <f t="shared" si="1"/>
        <v>22.762134529287856</v>
      </c>
      <c r="K91" s="23">
        <f t="shared" si="1"/>
        <v>98.634989779840637</v>
      </c>
    </row>
    <row r="92" spans="1:12" s="6" customFormat="1" ht="25.5" x14ac:dyDescent="0.2">
      <c r="A92" s="14"/>
      <c r="B92" s="24"/>
      <c r="C92" s="25" t="s">
        <v>99</v>
      </c>
      <c r="D92" s="26">
        <v>325.79550999999998</v>
      </c>
      <c r="E92" s="26">
        <v>61.226389639999958</v>
      </c>
      <c r="F92" s="26">
        <v>12.058506770000005</v>
      </c>
      <c r="G92" s="26">
        <v>35.450721389999948</v>
      </c>
      <c r="H92" s="26">
        <v>59.87218655999996</v>
      </c>
      <c r="I92" s="27"/>
      <c r="J92" s="28">
        <f t="shared" si="1"/>
        <v>18.377228882006374</v>
      </c>
      <c r="K92" s="28">
        <f t="shared" si="1"/>
        <v>97.788203603115477</v>
      </c>
      <c r="L92" s="2"/>
    </row>
    <row r="93" spans="1:12" s="6" customFormat="1" ht="25.5" x14ac:dyDescent="0.2">
      <c r="A93" s="14"/>
      <c r="B93" s="24"/>
      <c r="C93" s="29" t="s">
        <v>100</v>
      </c>
      <c r="D93" s="30">
        <v>277.18313699999999</v>
      </c>
      <c r="E93" s="30">
        <v>49.732477079999967</v>
      </c>
      <c r="F93" s="30">
        <v>10.427650129999996</v>
      </c>
      <c r="G93" s="30">
        <v>28.87431071999999</v>
      </c>
      <c r="H93" s="30">
        <v>48.819888419999963</v>
      </c>
      <c r="I93" s="31"/>
      <c r="J93" s="32">
        <f t="shared" si="1"/>
        <v>17.612863808522363</v>
      </c>
      <c r="K93" s="32">
        <f t="shared" si="1"/>
        <v>98.165004613520438</v>
      </c>
      <c r="L93" s="2"/>
    </row>
    <row r="94" spans="1:12" s="6" customFormat="1" ht="38.25" x14ac:dyDescent="0.2">
      <c r="A94" s="14"/>
      <c r="B94" s="24"/>
      <c r="C94" s="29" t="s">
        <v>101</v>
      </c>
      <c r="D94" s="30">
        <v>397.49271900000002</v>
      </c>
      <c r="E94" s="30">
        <v>71.976102359999999</v>
      </c>
      <c r="F94" s="30">
        <v>19.700042680000006</v>
      </c>
      <c r="G94" s="30">
        <v>44.181463340000001</v>
      </c>
      <c r="H94" s="30">
        <v>71.487081929999974</v>
      </c>
      <c r="I94" s="31"/>
      <c r="J94" s="32">
        <f t="shared" si="1"/>
        <v>17.984500976482028</v>
      </c>
      <c r="K94" s="32">
        <f t="shared" si="1"/>
        <v>99.320579450726427</v>
      </c>
      <c r="L94" s="2"/>
    </row>
    <row r="95" spans="1:12" s="6" customFormat="1" ht="25.5" x14ac:dyDescent="0.2">
      <c r="A95" s="14"/>
      <c r="B95" s="24"/>
      <c r="C95" s="29" t="s">
        <v>102</v>
      </c>
      <c r="D95" s="30">
        <v>926.21481500000004</v>
      </c>
      <c r="E95" s="30">
        <v>206.34351112999997</v>
      </c>
      <c r="F95" s="30">
        <v>47.025058209999997</v>
      </c>
      <c r="G95" s="30">
        <v>124.62444382999999</v>
      </c>
      <c r="H95" s="30">
        <v>202.87479906000004</v>
      </c>
      <c r="I95" s="31"/>
      <c r="J95" s="32">
        <f t="shared" si="1"/>
        <v>21.903644357059875</v>
      </c>
      <c r="K95" s="32">
        <f t="shared" si="1"/>
        <v>98.318962369592242</v>
      </c>
      <c r="L95" s="2"/>
    </row>
    <row r="96" spans="1:12" s="6" customFormat="1" ht="38.25" x14ac:dyDescent="0.2">
      <c r="A96" s="14"/>
      <c r="B96" s="24"/>
      <c r="C96" s="29" t="s">
        <v>103</v>
      </c>
      <c r="D96" s="30">
        <v>70.826413000000002</v>
      </c>
      <c r="E96" s="30">
        <v>13.860593700000001</v>
      </c>
      <c r="F96" s="30">
        <v>1.6223897700000001</v>
      </c>
      <c r="G96" s="30">
        <v>4.8519828399999998</v>
      </c>
      <c r="H96" s="30">
        <v>13.85493147</v>
      </c>
      <c r="I96" s="31"/>
      <c r="J96" s="32">
        <f t="shared" si="1"/>
        <v>19.561814418019445</v>
      </c>
      <c r="K96" s="32">
        <f t="shared" si="1"/>
        <v>99.959148719581904</v>
      </c>
      <c r="L96" s="2"/>
    </row>
    <row r="97" spans="1:252" s="6" customFormat="1" ht="25.5" x14ac:dyDescent="0.2">
      <c r="A97" s="14"/>
      <c r="B97" s="24"/>
      <c r="C97" s="29" t="s">
        <v>104</v>
      </c>
      <c r="D97" s="30">
        <v>1048.0667960000001</v>
      </c>
      <c r="E97" s="30">
        <v>107.39005683000001</v>
      </c>
      <c r="F97" s="30">
        <v>16.61145471</v>
      </c>
      <c r="G97" s="30">
        <v>67.697225949999989</v>
      </c>
      <c r="H97" s="30">
        <v>89.842534310000019</v>
      </c>
      <c r="I97" s="31"/>
      <c r="J97" s="32">
        <f t="shared" si="1"/>
        <v>8.5722145432799319</v>
      </c>
      <c r="K97" s="32">
        <f t="shared" si="1"/>
        <v>83.660011887527006</v>
      </c>
      <c r="L97" s="2"/>
    </row>
    <row r="98" spans="1:252" s="6" customFormat="1" ht="38.25" x14ac:dyDescent="0.2">
      <c r="A98" s="14"/>
      <c r="B98" s="24"/>
      <c r="C98" s="29" t="s">
        <v>105</v>
      </c>
      <c r="D98" s="30">
        <v>811.05287999999996</v>
      </c>
      <c r="E98" s="30">
        <v>87.622824480000062</v>
      </c>
      <c r="F98" s="30">
        <v>21.766955030000002</v>
      </c>
      <c r="G98" s="30">
        <v>55.46673723</v>
      </c>
      <c r="H98" s="30">
        <v>87.123641170000042</v>
      </c>
      <c r="I98" s="31"/>
      <c r="J98" s="32">
        <f t="shared" si="1"/>
        <v>10.742042019504332</v>
      </c>
      <c r="K98" s="32">
        <f t="shared" si="1"/>
        <v>99.430304474932825</v>
      </c>
      <c r="L98" s="2"/>
    </row>
    <row r="99" spans="1:252" s="72" customFormat="1" ht="25.5" x14ac:dyDescent="0.2">
      <c r="A99" s="14"/>
      <c r="B99" s="24"/>
      <c r="C99" s="29" t="s">
        <v>106</v>
      </c>
      <c r="D99" s="30">
        <v>387.78076499999997</v>
      </c>
      <c r="E99" s="30">
        <v>58.756439450000009</v>
      </c>
      <c r="F99" s="30">
        <v>14.083021259999997</v>
      </c>
      <c r="G99" s="30">
        <v>33.524528359999998</v>
      </c>
      <c r="H99" s="30">
        <v>58.672020740000008</v>
      </c>
      <c r="I99" s="31"/>
      <c r="J99" s="32">
        <f t="shared" si="1"/>
        <v>15.130203980076221</v>
      </c>
      <c r="K99" s="32">
        <f t="shared" si="1"/>
        <v>99.856324326677694</v>
      </c>
      <c r="L99" s="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</row>
    <row r="100" spans="1:252" s="6" customFormat="1" ht="25.5" x14ac:dyDescent="0.2">
      <c r="A100" s="14"/>
      <c r="B100" s="24"/>
      <c r="C100" s="29" t="s">
        <v>107</v>
      </c>
      <c r="D100" s="30">
        <v>73.966345000000004</v>
      </c>
      <c r="E100" s="30">
        <v>14.21458947</v>
      </c>
      <c r="F100" s="30">
        <v>4.2642698299999999</v>
      </c>
      <c r="G100" s="30">
        <v>8.73433511</v>
      </c>
      <c r="H100" s="30">
        <v>14.012336470000001</v>
      </c>
      <c r="I100" s="31"/>
      <c r="J100" s="32">
        <f t="shared" si="1"/>
        <v>18.944205597829662</v>
      </c>
      <c r="K100" s="32">
        <f t="shared" si="1"/>
        <v>98.577144978918625</v>
      </c>
      <c r="L100" s="2"/>
    </row>
    <row r="101" spans="1:252" s="6" customFormat="1" ht="14.25" x14ac:dyDescent="0.2">
      <c r="A101" s="14"/>
      <c r="B101" s="24"/>
      <c r="C101" s="29" t="s">
        <v>108</v>
      </c>
      <c r="D101" s="30">
        <v>204.94857300000001</v>
      </c>
      <c r="E101" s="30">
        <v>1.1579602099999999</v>
      </c>
      <c r="F101" s="30">
        <v>0</v>
      </c>
      <c r="G101" s="30">
        <v>0.73483768000000005</v>
      </c>
      <c r="H101" s="30">
        <v>1.1569163</v>
      </c>
      <c r="I101" s="31"/>
      <c r="J101" s="32">
        <f t="shared" si="1"/>
        <v>0.56449102478015301</v>
      </c>
      <c r="K101" s="32">
        <f t="shared" si="1"/>
        <v>99.909849233938701</v>
      </c>
      <c r="L101" s="2"/>
    </row>
    <row r="102" spans="1:252" s="6" customFormat="1" ht="14.25" x14ac:dyDescent="0.2">
      <c r="A102" s="14"/>
      <c r="B102" s="24"/>
      <c r="C102" s="29" t="s">
        <v>109</v>
      </c>
      <c r="D102" s="30">
        <v>2350.5</v>
      </c>
      <c r="E102" s="30">
        <v>33.203922950000006</v>
      </c>
      <c r="F102" s="30">
        <v>0</v>
      </c>
      <c r="G102" s="30">
        <v>0</v>
      </c>
      <c r="H102" s="30">
        <v>1.79775448</v>
      </c>
      <c r="I102" s="31"/>
      <c r="J102" s="32">
        <f t="shared" si="1"/>
        <v>7.6483917464369292E-2</v>
      </c>
      <c r="K102" s="32">
        <f t="shared" si="1"/>
        <v>5.4142833746095045</v>
      </c>
      <c r="L102" s="2"/>
    </row>
    <row r="103" spans="1:252" x14ac:dyDescent="0.2">
      <c r="A103" s="14"/>
      <c r="B103" s="24"/>
      <c r="C103" s="29" t="s">
        <v>110</v>
      </c>
      <c r="D103" s="30">
        <v>9377.2560190000004</v>
      </c>
      <c r="E103" s="30">
        <v>3388.8203874400001</v>
      </c>
      <c r="F103" s="30">
        <v>1.188024E-2</v>
      </c>
      <c r="G103" s="30">
        <v>3383.8826274099997</v>
      </c>
      <c r="H103" s="30">
        <v>3388.8178397500001</v>
      </c>
      <c r="I103" s="31"/>
      <c r="J103" s="32">
        <f t="shared" si="1"/>
        <v>36.138693802149028</v>
      </c>
      <c r="K103" s="32">
        <f t="shared" si="1"/>
        <v>99.999924820742663</v>
      </c>
    </row>
    <row r="104" spans="1:252" x14ac:dyDescent="0.2">
      <c r="A104" s="14"/>
      <c r="B104" s="24"/>
      <c r="C104" s="29" t="s">
        <v>111</v>
      </c>
      <c r="D104" s="30">
        <v>115.058482</v>
      </c>
      <c r="E104" s="30">
        <v>1.0661766699999999</v>
      </c>
      <c r="F104" s="30">
        <v>0</v>
      </c>
      <c r="G104" s="30">
        <v>0.67983519999999986</v>
      </c>
      <c r="H104" s="30">
        <v>1.0661766699999997</v>
      </c>
      <c r="I104" s="31"/>
      <c r="J104" s="32">
        <f t="shared" si="1"/>
        <v>0.92663891567768097</v>
      </c>
      <c r="K104" s="32">
        <f t="shared" si="1"/>
        <v>99.999999999999972</v>
      </c>
    </row>
    <row r="105" spans="1:252" ht="25.5" x14ac:dyDescent="0.2">
      <c r="A105" s="14"/>
      <c r="B105" s="24"/>
      <c r="C105" s="29" t="s">
        <v>112</v>
      </c>
      <c r="D105" s="30">
        <v>741.748874</v>
      </c>
      <c r="E105" s="30">
        <v>3.4147405000000006</v>
      </c>
      <c r="F105" s="30">
        <v>0</v>
      </c>
      <c r="G105" s="30">
        <v>2.0237678400000001</v>
      </c>
      <c r="H105" s="30">
        <v>3.4147405000000006</v>
      </c>
      <c r="I105" s="31"/>
      <c r="J105" s="32">
        <f t="shared" si="1"/>
        <v>0.46036342213577808</v>
      </c>
      <c r="K105" s="32">
        <f t="shared" si="1"/>
        <v>100</v>
      </c>
    </row>
    <row r="106" spans="1:252" x14ac:dyDescent="0.2">
      <c r="A106" s="14"/>
      <c r="B106" s="24"/>
      <c r="C106" s="29" t="s">
        <v>113</v>
      </c>
      <c r="D106" s="30">
        <v>203.890792</v>
      </c>
      <c r="E106" s="30">
        <v>0.80459934</v>
      </c>
      <c r="F106" s="30">
        <v>0</v>
      </c>
      <c r="G106" s="30">
        <v>0.50283609000000007</v>
      </c>
      <c r="H106" s="30">
        <v>0.80459934000000011</v>
      </c>
      <c r="I106" s="31"/>
      <c r="J106" s="32">
        <f t="shared" si="1"/>
        <v>0.39462269585965415</v>
      </c>
      <c r="K106" s="32">
        <f t="shared" si="1"/>
        <v>100.00000000000003</v>
      </c>
      <c r="M106" s="37"/>
      <c r="N106" s="37"/>
      <c r="O106" s="38"/>
      <c r="P106" s="38"/>
      <c r="Q106" s="39"/>
      <c r="R106" s="40"/>
      <c r="S106" s="40"/>
      <c r="T106" s="37"/>
      <c r="U106" s="38"/>
      <c r="V106" s="38"/>
      <c r="W106" s="39"/>
      <c r="X106" s="40"/>
      <c r="Y106" s="40"/>
      <c r="Z106" s="37"/>
      <c r="AA106" s="38"/>
      <c r="AB106" s="38"/>
      <c r="AC106" s="39"/>
      <c r="AD106" s="40"/>
      <c r="AE106" s="40"/>
      <c r="AF106" s="37"/>
      <c r="AG106" s="38"/>
      <c r="AH106" s="38"/>
      <c r="AI106" s="39"/>
      <c r="AJ106" s="40"/>
      <c r="AK106" s="40"/>
      <c r="AL106" s="37"/>
      <c r="AM106" s="38"/>
      <c r="AN106" s="38"/>
      <c r="AO106" s="39"/>
      <c r="AP106" s="40"/>
      <c r="AQ106" s="40"/>
      <c r="AR106" s="37"/>
      <c r="AS106" s="38"/>
      <c r="AT106" s="38"/>
      <c r="AU106" s="39"/>
      <c r="AV106" s="40"/>
      <c r="AW106" s="40"/>
      <c r="AX106" s="37"/>
      <c r="AY106" s="38"/>
      <c r="AZ106" s="38"/>
      <c r="BA106" s="39"/>
      <c r="BB106" s="40"/>
      <c r="BC106" s="40"/>
      <c r="BD106" s="37"/>
      <c r="BE106" s="38"/>
      <c r="BF106" s="38"/>
      <c r="BG106" s="39"/>
      <c r="BH106" s="40"/>
      <c r="BI106" s="40"/>
      <c r="BJ106" s="37"/>
      <c r="BK106" s="38"/>
      <c r="BL106" s="38"/>
      <c r="BM106" s="39"/>
    </row>
    <row r="107" spans="1:252" ht="25.5" x14ac:dyDescent="0.2">
      <c r="A107" s="14"/>
      <c r="B107" s="24"/>
      <c r="C107" s="29" t="s">
        <v>114</v>
      </c>
      <c r="D107" s="30">
        <v>207.07206300000001</v>
      </c>
      <c r="E107" s="30">
        <v>0.35498632000000002</v>
      </c>
      <c r="F107" s="30">
        <v>0</v>
      </c>
      <c r="G107" s="30">
        <v>0.19947943999999998</v>
      </c>
      <c r="H107" s="30">
        <v>0.35498631999999997</v>
      </c>
      <c r="I107" s="31"/>
      <c r="J107" s="32">
        <f t="shared" si="1"/>
        <v>0.17143129539400975</v>
      </c>
      <c r="K107" s="32">
        <f t="shared" si="1"/>
        <v>99.999999999999986</v>
      </c>
      <c r="M107" s="37"/>
      <c r="N107" s="37"/>
      <c r="O107" s="38"/>
      <c r="P107" s="38"/>
      <c r="Q107" s="39"/>
      <c r="R107" s="40"/>
      <c r="S107" s="40"/>
      <c r="T107" s="37"/>
      <c r="U107" s="38"/>
      <c r="V107" s="38"/>
      <c r="W107" s="39"/>
      <c r="X107" s="40"/>
      <c r="Y107" s="40"/>
      <c r="Z107" s="37"/>
      <c r="AA107" s="38"/>
      <c r="AB107" s="38"/>
      <c r="AC107" s="39"/>
      <c r="AD107" s="40"/>
      <c r="AE107" s="40"/>
      <c r="AF107" s="37"/>
      <c r="AG107" s="38"/>
      <c r="AH107" s="38"/>
      <c r="AI107" s="39"/>
      <c r="AJ107" s="40"/>
      <c r="AK107" s="40"/>
      <c r="AL107" s="37"/>
      <c r="AM107" s="38"/>
      <c r="AN107" s="38"/>
      <c r="AO107" s="39"/>
      <c r="AP107" s="40"/>
      <c r="AQ107" s="40"/>
      <c r="AR107" s="37"/>
      <c r="AS107" s="38"/>
      <c r="AT107" s="38"/>
      <c r="AU107" s="39"/>
      <c r="AV107" s="40"/>
      <c r="AW107" s="40"/>
      <c r="AX107" s="37"/>
      <c r="AY107" s="38"/>
      <c r="AZ107" s="38"/>
      <c r="BA107" s="39"/>
      <c r="BB107" s="40"/>
      <c r="BC107" s="40"/>
      <c r="BD107" s="37"/>
      <c r="BE107" s="38"/>
      <c r="BF107" s="38"/>
      <c r="BG107" s="39"/>
      <c r="BH107" s="40"/>
      <c r="BI107" s="40"/>
      <c r="BJ107" s="37"/>
      <c r="BK107" s="38"/>
      <c r="BL107" s="38"/>
      <c r="BM107" s="39"/>
    </row>
    <row r="108" spans="1:252" ht="25.5" x14ac:dyDescent="0.2">
      <c r="A108" s="33"/>
      <c r="B108" s="34"/>
      <c r="C108" s="41" t="s">
        <v>115</v>
      </c>
      <c r="D108" s="42">
        <v>250.15509499999999</v>
      </c>
      <c r="E108" s="42">
        <v>0.63336289000000001</v>
      </c>
      <c r="F108" s="42">
        <v>0</v>
      </c>
      <c r="G108" s="42">
        <v>0.42814652000000003</v>
      </c>
      <c r="H108" s="42">
        <v>0.63336289000000001</v>
      </c>
      <c r="I108" s="41"/>
      <c r="J108" s="43">
        <f t="shared" si="1"/>
        <v>0.25318808317695868</v>
      </c>
      <c r="K108" s="43">
        <f t="shared" si="1"/>
        <v>100</v>
      </c>
      <c r="M108" s="37"/>
      <c r="N108" s="37"/>
      <c r="O108" s="38"/>
      <c r="P108" s="38"/>
      <c r="Q108" s="39"/>
      <c r="R108" s="40"/>
      <c r="S108" s="40"/>
      <c r="T108" s="37"/>
      <c r="U108" s="38"/>
      <c r="V108" s="38"/>
      <c r="W108" s="39"/>
      <c r="X108" s="40"/>
      <c r="Y108" s="40"/>
      <c r="Z108" s="37"/>
      <c r="AA108" s="38"/>
      <c r="AB108" s="38"/>
      <c r="AC108" s="39"/>
      <c r="AD108" s="40"/>
      <c r="AE108" s="40"/>
      <c r="AF108" s="37"/>
      <c r="AG108" s="38"/>
      <c r="AH108" s="38"/>
      <c r="AI108" s="39"/>
      <c r="AJ108" s="40"/>
      <c r="AK108" s="40"/>
      <c r="AL108" s="37"/>
      <c r="AM108" s="38"/>
      <c r="AN108" s="38"/>
      <c r="AO108" s="39"/>
      <c r="AP108" s="40"/>
      <c r="AQ108" s="40"/>
      <c r="AR108" s="37"/>
      <c r="AS108" s="38"/>
      <c r="AT108" s="38"/>
      <c r="AU108" s="39"/>
      <c r="AV108" s="40"/>
      <c r="AW108" s="40"/>
      <c r="AX108" s="37"/>
      <c r="AY108" s="38"/>
      <c r="AZ108" s="38"/>
      <c r="BA108" s="39"/>
      <c r="BB108" s="40"/>
      <c r="BC108" s="40"/>
      <c r="BD108" s="37"/>
      <c r="BE108" s="38"/>
      <c r="BF108" s="38"/>
      <c r="BG108" s="39"/>
      <c r="BH108" s="40"/>
      <c r="BI108" s="40"/>
      <c r="BJ108" s="37"/>
      <c r="BK108" s="38"/>
      <c r="BL108" s="38"/>
      <c r="BM108" s="39"/>
    </row>
    <row r="109" spans="1:252" ht="14.25" x14ac:dyDescent="0.2">
      <c r="A109" s="33"/>
      <c r="B109" s="73" t="s">
        <v>116</v>
      </c>
      <c r="C109" s="74"/>
      <c r="D109" s="21">
        <f>+SUM(D110:D142)</f>
        <v>266747.38392100006</v>
      </c>
      <c r="E109" s="21">
        <f>+SUM(E110:E142)</f>
        <v>59912.099356189996</v>
      </c>
      <c r="F109" s="21">
        <f>+SUM(F110:F142)</f>
        <v>25851.696126689996</v>
      </c>
      <c r="G109" s="21">
        <f>+SUM(G110:G142)</f>
        <v>46760.375045409986</v>
      </c>
      <c r="H109" s="21">
        <f>+SUM(H110:H142)</f>
        <v>59824.083470650003</v>
      </c>
      <c r="I109" s="74"/>
      <c r="J109" s="75">
        <f t="shared" si="1"/>
        <v>22.427242806012863</v>
      </c>
      <c r="K109" s="75">
        <f t="shared" si="1"/>
        <v>99.853091635102416</v>
      </c>
      <c r="M109" s="37"/>
      <c r="N109" s="37"/>
      <c r="O109" s="38"/>
      <c r="P109" s="38"/>
      <c r="Q109" s="39"/>
      <c r="R109" s="40"/>
      <c r="S109" s="40"/>
      <c r="T109" s="37"/>
      <c r="U109" s="38"/>
      <c r="V109" s="38"/>
      <c r="W109" s="39"/>
      <c r="X109" s="40"/>
      <c r="Y109" s="40"/>
      <c r="Z109" s="37"/>
      <c r="AA109" s="38"/>
      <c r="AB109" s="38"/>
      <c r="AC109" s="39"/>
      <c r="AD109" s="40"/>
      <c r="AE109" s="40"/>
      <c r="AF109" s="37"/>
      <c r="AG109" s="38"/>
      <c r="AH109" s="38"/>
      <c r="AI109" s="39"/>
      <c r="AJ109" s="40"/>
      <c r="AK109" s="40"/>
      <c r="AL109" s="37"/>
      <c r="AM109" s="38"/>
      <c r="AN109" s="38"/>
      <c r="AO109" s="39"/>
      <c r="AP109" s="40"/>
      <c r="AQ109" s="40"/>
      <c r="AR109" s="37"/>
      <c r="AS109" s="38"/>
      <c r="AT109" s="38"/>
      <c r="AU109" s="39"/>
      <c r="AV109" s="40"/>
      <c r="AW109" s="40"/>
      <c r="AX109" s="37"/>
      <c r="AY109" s="38"/>
      <c r="AZ109" s="38"/>
      <c r="BA109" s="39"/>
      <c r="BB109" s="40"/>
      <c r="BC109" s="40"/>
      <c r="BD109" s="37"/>
      <c r="BE109" s="38"/>
      <c r="BF109" s="38"/>
      <c r="BG109" s="39"/>
      <c r="BH109" s="40"/>
      <c r="BI109" s="40"/>
      <c r="BJ109" s="37"/>
      <c r="BK109" s="38"/>
      <c r="BL109" s="38"/>
      <c r="BM109" s="39"/>
    </row>
    <row r="110" spans="1:252" ht="25.5" x14ac:dyDescent="0.2">
      <c r="A110" s="33"/>
      <c r="B110" s="34"/>
      <c r="C110" s="76" t="s">
        <v>117</v>
      </c>
      <c r="D110" s="26">
        <v>4650.916209</v>
      </c>
      <c r="E110" s="26">
        <v>1306.9821602899999</v>
      </c>
      <c r="F110" s="26">
        <v>240.57894400000001</v>
      </c>
      <c r="G110" s="26">
        <v>748.01266299999997</v>
      </c>
      <c r="H110" s="26">
        <v>1306.9821602899999</v>
      </c>
      <c r="I110" s="76"/>
      <c r="J110" s="77">
        <f t="shared" si="1"/>
        <v>28.101606254717197</v>
      </c>
      <c r="K110" s="77">
        <f t="shared" si="1"/>
        <v>100</v>
      </c>
      <c r="M110" s="37"/>
      <c r="N110" s="37"/>
      <c r="O110" s="38"/>
      <c r="P110" s="38"/>
      <c r="Q110" s="39"/>
      <c r="R110" s="40"/>
      <c r="S110" s="40"/>
      <c r="T110" s="37"/>
      <c r="U110" s="38"/>
      <c r="V110" s="38"/>
      <c r="W110" s="39"/>
      <c r="X110" s="40"/>
      <c r="Y110" s="40"/>
      <c r="Z110" s="37"/>
      <c r="AA110" s="38"/>
      <c r="AB110" s="38"/>
      <c r="AC110" s="39"/>
      <c r="AD110" s="40"/>
      <c r="AE110" s="40"/>
      <c r="AF110" s="37"/>
      <c r="AG110" s="38"/>
      <c r="AH110" s="38"/>
      <c r="AI110" s="39"/>
      <c r="AJ110" s="40"/>
      <c r="AK110" s="40"/>
      <c r="AL110" s="37"/>
      <c r="AM110" s="38"/>
      <c r="AN110" s="38"/>
      <c r="AO110" s="39"/>
      <c r="AP110" s="40"/>
      <c r="AQ110" s="40"/>
      <c r="AR110" s="37"/>
      <c r="AS110" s="38"/>
      <c r="AT110" s="38"/>
      <c r="AU110" s="39"/>
      <c r="AV110" s="40"/>
      <c r="AW110" s="40"/>
      <c r="AX110" s="37"/>
      <c r="AY110" s="38"/>
      <c r="AZ110" s="38"/>
      <c r="BA110" s="39"/>
      <c r="BB110" s="40"/>
      <c r="BC110" s="40"/>
      <c r="BD110" s="37"/>
      <c r="BE110" s="38"/>
      <c r="BF110" s="38"/>
      <c r="BG110" s="39"/>
      <c r="BH110" s="40"/>
      <c r="BI110" s="40"/>
      <c r="BJ110" s="37"/>
      <c r="BK110" s="38"/>
      <c r="BL110" s="38"/>
      <c r="BM110" s="39"/>
    </row>
    <row r="111" spans="1:252" s="53" customFormat="1" ht="25.5" x14ac:dyDescent="0.2">
      <c r="A111" s="33"/>
      <c r="B111" s="34"/>
      <c r="C111" s="35" t="s">
        <v>118</v>
      </c>
      <c r="D111" s="30">
        <v>2809.4492749999999</v>
      </c>
      <c r="E111" s="30">
        <v>64.219602289999997</v>
      </c>
      <c r="F111" s="30">
        <v>5.4514060000000004</v>
      </c>
      <c r="G111" s="30">
        <v>26.001780669999999</v>
      </c>
      <c r="H111" s="30">
        <v>64.219602290000012</v>
      </c>
      <c r="I111" s="35"/>
      <c r="J111" s="36">
        <f t="shared" si="1"/>
        <v>2.2858430960637297</v>
      </c>
      <c r="K111" s="36">
        <f t="shared" si="1"/>
        <v>100.00000000000003</v>
      </c>
      <c r="L111" s="2"/>
      <c r="M111" s="37"/>
      <c r="N111" s="37"/>
      <c r="O111" s="38"/>
      <c r="P111" s="38"/>
      <c r="Q111" s="39"/>
      <c r="R111" s="40"/>
      <c r="S111" s="40"/>
      <c r="T111" s="37"/>
      <c r="U111" s="38"/>
      <c r="V111" s="38"/>
      <c r="W111" s="39"/>
      <c r="X111" s="40"/>
      <c r="Y111" s="40"/>
      <c r="Z111" s="37"/>
      <c r="AA111" s="38"/>
      <c r="AB111" s="38"/>
      <c r="AC111" s="39"/>
      <c r="AD111" s="40"/>
      <c r="AE111" s="40"/>
      <c r="AF111" s="37"/>
      <c r="AG111" s="38"/>
      <c r="AH111" s="38"/>
      <c r="AI111" s="39"/>
      <c r="AJ111" s="40"/>
      <c r="AK111" s="40"/>
      <c r="AL111" s="37"/>
      <c r="AM111" s="38"/>
      <c r="AN111" s="38"/>
      <c r="AO111" s="39"/>
      <c r="AP111" s="40"/>
      <c r="AQ111" s="40"/>
      <c r="AR111" s="37"/>
      <c r="AS111" s="38"/>
      <c r="AT111" s="38"/>
      <c r="AU111" s="39"/>
      <c r="AV111" s="40"/>
      <c r="AW111" s="40"/>
      <c r="AX111" s="37"/>
      <c r="AY111" s="38"/>
      <c r="AZ111" s="38"/>
      <c r="BA111" s="39"/>
      <c r="BB111" s="40"/>
      <c r="BC111" s="40"/>
      <c r="BD111" s="37"/>
      <c r="BE111" s="38"/>
      <c r="BF111" s="38"/>
      <c r="BG111" s="39"/>
      <c r="BH111" s="40"/>
      <c r="BI111" s="40"/>
      <c r="BJ111" s="37"/>
      <c r="BK111" s="38"/>
      <c r="BL111" s="38"/>
      <c r="BM111" s="39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</row>
    <row r="112" spans="1:252" ht="25.5" x14ac:dyDescent="0.2">
      <c r="A112" s="33"/>
      <c r="B112" s="34"/>
      <c r="C112" s="35" t="s">
        <v>119</v>
      </c>
      <c r="D112" s="30">
        <v>411.72304400000002</v>
      </c>
      <c r="E112" s="30">
        <v>73.677583680000012</v>
      </c>
      <c r="F112" s="30">
        <v>6.3072519700000003</v>
      </c>
      <c r="G112" s="30">
        <v>10.81840307</v>
      </c>
      <c r="H112" s="30">
        <v>73.677583680000012</v>
      </c>
      <c r="I112" s="35"/>
      <c r="J112" s="36">
        <f t="shared" si="1"/>
        <v>17.894938054523859</v>
      </c>
      <c r="K112" s="36">
        <f t="shared" si="1"/>
        <v>100</v>
      </c>
      <c r="M112" s="37"/>
      <c r="N112" s="37"/>
      <c r="O112" s="38"/>
      <c r="P112" s="38"/>
      <c r="Q112" s="39"/>
      <c r="R112" s="40"/>
      <c r="S112" s="40"/>
      <c r="T112" s="37"/>
      <c r="U112" s="38"/>
      <c r="V112" s="38"/>
      <c r="W112" s="39"/>
      <c r="X112" s="40"/>
      <c r="Y112" s="40"/>
      <c r="Z112" s="37"/>
      <c r="AA112" s="38"/>
      <c r="AB112" s="38"/>
      <c r="AC112" s="39"/>
      <c r="AD112" s="40"/>
      <c r="AE112" s="40"/>
      <c r="AF112" s="37"/>
      <c r="AG112" s="38"/>
      <c r="AH112" s="38"/>
      <c r="AI112" s="39"/>
      <c r="AJ112" s="40"/>
      <c r="AK112" s="40"/>
      <c r="AL112" s="37"/>
      <c r="AM112" s="38"/>
      <c r="AN112" s="38"/>
      <c r="AO112" s="39"/>
      <c r="AP112" s="40"/>
      <c r="AQ112" s="40"/>
      <c r="AR112" s="37"/>
      <c r="AS112" s="38"/>
      <c r="AT112" s="38"/>
      <c r="AU112" s="39"/>
      <c r="AV112" s="40"/>
      <c r="AW112" s="40"/>
      <c r="AX112" s="37"/>
      <c r="AY112" s="38"/>
      <c r="AZ112" s="38"/>
      <c r="BA112" s="39"/>
      <c r="BB112" s="40"/>
      <c r="BC112" s="40"/>
      <c r="BD112" s="37"/>
      <c r="BE112" s="38"/>
      <c r="BF112" s="38"/>
      <c r="BG112" s="39"/>
      <c r="BH112" s="40"/>
      <c r="BI112" s="40"/>
      <c r="BJ112" s="37"/>
      <c r="BK112" s="38"/>
      <c r="BL112" s="38"/>
      <c r="BM112" s="39"/>
    </row>
    <row r="113" spans="1:252" x14ac:dyDescent="0.2">
      <c r="A113" s="33"/>
      <c r="B113" s="34"/>
      <c r="C113" s="35" t="s">
        <v>120</v>
      </c>
      <c r="D113" s="30">
        <v>2648.446919</v>
      </c>
      <c r="E113" s="30">
        <v>671.39760839999963</v>
      </c>
      <c r="F113" s="30">
        <v>272.91249284000008</v>
      </c>
      <c r="G113" s="30">
        <v>491.78767455000008</v>
      </c>
      <c r="H113" s="30">
        <v>671.39760839999974</v>
      </c>
      <c r="I113" s="35"/>
      <c r="J113" s="36">
        <f t="shared" si="1"/>
        <v>25.350616000018071</v>
      </c>
      <c r="K113" s="36">
        <f t="shared" si="1"/>
        <v>100.00000000000003</v>
      </c>
      <c r="M113" s="37"/>
      <c r="N113" s="37"/>
      <c r="O113" s="38"/>
      <c r="P113" s="38"/>
      <c r="Q113" s="39"/>
      <c r="R113" s="40"/>
      <c r="S113" s="40"/>
      <c r="T113" s="37"/>
      <c r="U113" s="38"/>
      <c r="V113" s="38"/>
      <c r="W113" s="39"/>
      <c r="X113" s="40"/>
      <c r="Y113" s="40"/>
      <c r="Z113" s="37"/>
      <c r="AA113" s="38"/>
      <c r="AB113" s="38"/>
      <c r="AC113" s="39"/>
      <c r="AD113" s="40"/>
      <c r="AE113" s="40"/>
      <c r="AF113" s="37"/>
      <c r="AG113" s="38"/>
      <c r="AH113" s="38"/>
      <c r="AI113" s="39"/>
      <c r="AJ113" s="40"/>
      <c r="AK113" s="40"/>
      <c r="AL113" s="37"/>
      <c r="AM113" s="38"/>
      <c r="AN113" s="38"/>
      <c r="AO113" s="39"/>
      <c r="AP113" s="40"/>
      <c r="AQ113" s="40"/>
      <c r="AR113" s="37"/>
      <c r="AS113" s="38"/>
      <c r="AT113" s="38"/>
      <c r="AU113" s="39"/>
      <c r="AV113" s="40"/>
      <c r="AW113" s="40"/>
      <c r="AX113" s="37"/>
      <c r="AY113" s="38"/>
      <c r="AZ113" s="38"/>
      <c r="BA113" s="39"/>
      <c r="BB113" s="40"/>
      <c r="BC113" s="40"/>
      <c r="BD113" s="37"/>
      <c r="BE113" s="38"/>
      <c r="BF113" s="38"/>
      <c r="BG113" s="39"/>
      <c r="BH113" s="40"/>
      <c r="BI113" s="40"/>
      <c r="BJ113" s="37"/>
      <c r="BK113" s="38"/>
      <c r="BL113" s="38"/>
      <c r="BM113" s="39"/>
    </row>
    <row r="114" spans="1:252" x14ac:dyDescent="0.2">
      <c r="A114" s="33"/>
      <c r="B114" s="34"/>
      <c r="C114" s="35" t="s">
        <v>121</v>
      </c>
      <c r="D114" s="30">
        <v>7021.2924700000003</v>
      </c>
      <c r="E114" s="30">
        <v>2067.23366321</v>
      </c>
      <c r="F114" s="30">
        <v>993.69745867000006</v>
      </c>
      <c r="G114" s="30">
        <v>1586.8614575500003</v>
      </c>
      <c r="H114" s="30">
        <v>2064.92252637</v>
      </c>
      <c r="I114" s="35"/>
      <c r="J114" s="36">
        <f t="shared" si="1"/>
        <v>29.409436157129626</v>
      </c>
      <c r="K114" s="36">
        <f t="shared" si="1"/>
        <v>99.888201470345095</v>
      </c>
    </row>
    <row r="115" spans="1:252" x14ac:dyDescent="0.2">
      <c r="A115" s="33"/>
      <c r="B115" s="34"/>
      <c r="C115" s="35" t="s">
        <v>122</v>
      </c>
      <c r="D115" s="30">
        <v>26264.528351000001</v>
      </c>
      <c r="E115" s="30">
        <v>7926.9538377100016</v>
      </c>
      <c r="F115" s="30">
        <v>3810.0856014799997</v>
      </c>
      <c r="G115" s="30">
        <v>6230.9650000000001</v>
      </c>
      <c r="H115" s="30">
        <v>7918.316574030001</v>
      </c>
      <c r="I115" s="35"/>
      <c r="J115" s="36">
        <f t="shared" si="1"/>
        <v>30.148329595755019</v>
      </c>
      <c r="K115" s="36">
        <f t="shared" si="1"/>
        <v>99.891039308959876</v>
      </c>
    </row>
    <row r="116" spans="1:252" x14ac:dyDescent="0.2">
      <c r="A116" s="14"/>
      <c r="B116" s="24"/>
      <c r="C116" s="29" t="s">
        <v>123</v>
      </c>
      <c r="D116" s="30">
        <v>43777.372561999997</v>
      </c>
      <c r="E116" s="30">
        <v>13244.76792869</v>
      </c>
      <c r="F116" s="30">
        <v>6304.6671343499993</v>
      </c>
      <c r="G116" s="30">
        <v>10115.915162999998</v>
      </c>
      <c r="H116" s="30">
        <v>13244.454373420002</v>
      </c>
      <c r="I116" s="31"/>
      <c r="J116" s="32">
        <f t="shared" si="1"/>
        <v>30.254109825029939</v>
      </c>
      <c r="K116" s="32">
        <f t="shared" si="1"/>
        <v>99.99763261031309</v>
      </c>
      <c r="M116" s="37"/>
      <c r="N116" s="37"/>
      <c r="O116" s="38"/>
      <c r="P116" s="38"/>
      <c r="Q116" s="39"/>
      <c r="R116" s="40"/>
      <c r="S116" s="40"/>
      <c r="T116" s="37"/>
      <c r="U116" s="38"/>
      <c r="V116" s="38"/>
      <c r="W116" s="39"/>
      <c r="X116" s="40"/>
      <c r="Y116" s="40"/>
      <c r="Z116" s="37"/>
      <c r="AA116" s="38"/>
      <c r="AB116" s="38"/>
      <c r="AC116" s="39"/>
      <c r="AD116" s="40"/>
      <c r="AE116" s="40"/>
      <c r="AF116" s="37"/>
      <c r="AG116" s="38"/>
      <c r="AH116" s="38"/>
      <c r="AI116" s="39"/>
      <c r="AJ116" s="40"/>
      <c r="AK116" s="40"/>
      <c r="AL116" s="37"/>
      <c r="AM116" s="38"/>
      <c r="AN116" s="38"/>
      <c r="AO116" s="39"/>
      <c r="AP116" s="40"/>
      <c r="AQ116" s="40"/>
      <c r="AR116" s="37"/>
      <c r="AS116" s="38"/>
      <c r="AT116" s="38"/>
      <c r="AU116" s="39"/>
      <c r="AV116" s="40"/>
      <c r="AW116" s="40"/>
      <c r="AX116" s="37"/>
      <c r="AY116" s="38"/>
      <c r="AZ116" s="38"/>
      <c r="BA116" s="39"/>
      <c r="BB116" s="40"/>
      <c r="BC116" s="40"/>
      <c r="BD116" s="37"/>
      <c r="BE116" s="38"/>
      <c r="BF116" s="38"/>
      <c r="BG116" s="39"/>
      <c r="BH116" s="40"/>
      <c r="BI116" s="40"/>
      <c r="BJ116" s="37"/>
      <c r="BK116" s="38"/>
      <c r="BL116" s="38"/>
      <c r="BM116" s="39"/>
    </row>
    <row r="117" spans="1:252" x14ac:dyDescent="0.2">
      <c r="A117" s="14"/>
      <c r="B117" s="24"/>
      <c r="C117" s="29" t="s">
        <v>124</v>
      </c>
      <c r="D117" s="30">
        <v>5881.3512229999997</v>
      </c>
      <c r="E117" s="30">
        <v>797.59119580000004</v>
      </c>
      <c r="F117" s="30">
        <v>232.97611627000001</v>
      </c>
      <c r="G117" s="30">
        <v>562.85546594999994</v>
      </c>
      <c r="H117" s="30">
        <v>793.94590103999997</v>
      </c>
      <c r="I117" s="31"/>
      <c r="J117" s="32">
        <f t="shared" si="1"/>
        <v>13.499379155170036</v>
      </c>
      <c r="K117" s="32">
        <f t="shared" si="1"/>
        <v>99.542962011216318</v>
      </c>
      <c r="M117" s="37"/>
      <c r="N117" s="37"/>
      <c r="O117" s="38"/>
      <c r="P117" s="38"/>
      <c r="Q117" s="39"/>
      <c r="R117" s="40"/>
      <c r="S117" s="40"/>
      <c r="T117" s="37"/>
      <c r="U117" s="38"/>
      <c r="V117" s="38"/>
      <c r="W117" s="39"/>
      <c r="X117" s="40"/>
      <c r="Y117" s="40"/>
      <c r="Z117" s="37"/>
      <c r="AA117" s="38"/>
      <c r="AB117" s="38"/>
      <c r="AC117" s="39"/>
      <c r="AD117" s="40"/>
      <c r="AE117" s="40"/>
      <c r="AF117" s="37"/>
      <c r="AG117" s="38"/>
      <c r="AH117" s="38"/>
      <c r="AI117" s="39"/>
      <c r="AJ117" s="40"/>
      <c r="AK117" s="40"/>
      <c r="AL117" s="37"/>
      <c r="AM117" s="38"/>
      <c r="AN117" s="38"/>
      <c r="AO117" s="39"/>
      <c r="AP117" s="40"/>
      <c r="AQ117" s="40"/>
      <c r="AR117" s="37"/>
      <c r="AS117" s="38"/>
      <c r="AT117" s="38"/>
      <c r="AU117" s="39"/>
      <c r="AV117" s="40"/>
      <c r="AW117" s="40"/>
      <c r="AX117" s="37"/>
      <c r="AY117" s="38"/>
      <c r="AZ117" s="38"/>
      <c r="BA117" s="39"/>
      <c r="BB117" s="40"/>
      <c r="BC117" s="40"/>
      <c r="BD117" s="37"/>
      <c r="BE117" s="38"/>
      <c r="BF117" s="38"/>
      <c r="BG117" s="39"/>
      <c r="BH117" s="40"/>
      <c r="BI117" s="40"/>
      <c r="BJ117" s="37"/>
      <c r="BK117" s="38"/>
      <c r="BL117" s="38"/>
      <c r="BM117" s="39"/>
    </row>
    <row r="118" spans="1:252" ht="25.5" x14ac:dyDescent="0.2">
      <c r="A118" s="33"/>
      <c r="B118" s="34"/>
      <c r="C118" s="35" t="s">
        <v>125</v>
      </c>
      <c r="D118" s="30">
        <v>2067.0852839999998</v>
      </c>
      <c r="E118" s="30">
        <v>530.0295146200001</v>
      </c>
      <c r="F118" s="30">
        <v>123.69736216</v>
      </c>
      <c r="G118" s="30">
        <v>387.53946500000001</v>
      </c>
      <c r="H118" s="30">
        <v>515.49626202000013</v>
      </c>
      <c r="I118" s="35"/>
      <c r="J118" s="36">
        <f t="shared" si="1"/>
        <v>24.938316092235322</v>
      </c>
      <c r="K118" s="36">
        <f t="shared" si="1"/>
        <v>97.258029562670771</v>
      </c>
      <c r="M118" s="37"/>
      <c r="N118" s="37"/>
      <c r="O118" s="38"/>
      <c r="P118" s="38"/>
      <c r="Q118" s="39"/>
      <c r="R118" s="40"/>
      <c r="S118" s="40"/>
      <c r="T118" s="37"/>
      <c r="U118" s="38"/>
      <c r="V118" s="38"/>
      <c r="W118" s="39"/>
      <c r="X118" s="40"/>
      <c r="Y118" s="40"/>
      <c r="Z118" s="37"/>
      <c r="AA118" s="38"/>
      <c r="AB118" s="38"/>
      <c r="AC118" s="39"/>
      <c r="AD118" s="40"/>
      <c r="AE118" s="40"/>
      <c r="AF118" s="37"/>
      <c r="AG118" s="38"/>
      <c r="AH118" s="38"/>
      <c r="AI118" s="39"/>
      <c r="AJ118" s="40"/>
      <c r="AK118" s="40"/>
      <c r="AL118" s="37"/>
      <c r="AM118" s="38"/>
      <c r="AN118" s="38"/>
      <c r="AO118" s="39"/>
      <c r="AP118" s="40"/>
      <c r="AQ118" s="40"/>
      <c r="AR118" s="37"/>
      <c r="AS118" s="38"/>
      <c r="AT118" s="38"/>
      <c r="AU118" s="39"/>
      <c r="AV118" s="40"/>
      <c r="AW118" s="40"/>
      <c r="AX118" s="37"/>
      <c r="AY118" s="38"/>
      <c r="AZ118" s="38"/>
      <c r="BA118" s="39"/>
      <c r="BB118" s="40"/>
      <c r="BC118" s="40"/>
      <c r="BD118" s="37"/>
      <c r="BE118" s="38"/>
      <c r="BF118" s="38"/>
      <c r="BG118" s="39"/>
      <c r="BH118" s="40"/>
      <c r="BI118" s="40"/>
      <c r="BJ118" s="37"/>
      <c r="BK118" s="38"/>
      <c r="BL118" s="38"/>
      <c r="BM118" s="39"/>
    </row>
    <row r="119" spans="1:252" ht="25.5" x14ac:dyDescent="0.2">
      <c r="A119" s="33"/>
      <c r="B119" s="34"/>
      <c r="C119" s="35" t="s">
        <v>126</v>
      </c>
      <c r="D119" s="30">
        <v>1265.4282069999999</v>
      </c>
      <c r="E119" s="30">
        <v>134.09714142000001</v>
      </c>
      <c r="F119" s="30">
        <v>28.676786499999999</v>
      </c>
      <c r="G119" s="30">
        <v>81.169763509999996</v>
      </c>
      <c r="H119" s="30">
        <v>130.02099814000002</v>
      </c>
      <c r="I119" s="35"/>
      <c r="J119" s="36">
        <f t="shared" si="1"/>
        <v>10.274861696677828</v>
      </c>
      <c r="K119" s="36">
        <f t="shared" si="1"/>
        <v>96.96030561364968</v>
      </c>
      <c r="M119" s="37"/>
      <c r="N119" s="37"/>
      <c r="O119" s="38"/>
      <c r="P119" s="38"/>
      <c r="Q119" s="39"/>
      <c r="R119" s="40"/>
      <c r="S119" s="40"/>
      <c r="T119" s="37"/>
      <c r="U119" s="38"/>
      <c r="V119" s="38"/>
      <c r="W119" s="39"/>
      <c r="X119" s="40"/>
      <c r="Y119" s="40"/>
      <c r="Z119" s="37"/>
      <c r="AA119" s="38"/>
      <c r="AB119" s="38"/>
      <c r="AC119" s="39"/>
      <c r="AD119" s="40"/>
      <c r="AE119" s="40"/>
      <c r="AF119" s="37"/>
      <c r="AG119" s="38"/>
      <c r="AH119" s="38"/>
      <c r="AI119" s="39"/>
      <c r="AJ119" s="40"/>
      <c r="AK119" s="40"/>
      <c r="AL119" s="37"/>
      <c r="AM119" s="38"/>
      <c r="AN119" s="38"/>
      <c r="AO119" s="39"/>
      <c r="AP119" s="40"/>
      <c r="AQ119" s="40"/>
      <c r="AR119" s="37"/>
      <c r="AS119" s="38"/>
      <c r="AT119" s="38"/>
      <c r="AU119" s="39"/>
      <c r="AV119" s="40"/>
      <c r="AW119" s="40"/>
      <c r="AX119" s="37"/>
      <c r="AY119" s="38"/>
      <c r="AZ119" s="38"/>
      <c r="BA119" s="39"/>
      <c r="BB119" s="40"/>
      <c r="BC119" s="40"/>
      <c r="BD119" s="37"/>
      <c r="BE119" s="38"/>
      <c r="BF119" s="38"/>
      <c r="BG119" s="39"/>
      <c r="BH119" s="40"/>
      <c r="BI119" s="40"/>
      <c r="BJ119" s="37"/>
      <c r="BK119" s="38"/>
      <c r="BL119" s="38"/>
      <c r="BM119" s="39"/>
    </row>
    <row r="120" spans="1:252" x14ac:dyDescent="0.2">
      <c r="A120" s="33"/>
      <c r="B120" s="34"/>
      <c r="C120" s="35" t="s">
        <v>127</v>
      </c>
      <c r="D120" s="30">
        <v>10423.223855</v>
      </c>
      <c r="E120" s="30">
        <v>2923.34491858</v>
      </c>
      <c r="F120" s="30">
        <v>1300.4923017500003</v>
      </c>
      <c r="G120" s="30">
        <v>2229.5284603</v>
      </c>
      <c r="H120" s="30">
        <v>2916.7279675299997</v>
      </c>
      <c r="I120" s="35"/>
      <c r="J120" s="36">
        <f t="shared" si="1"/>
        <v>27.982973484070872</v>
      </c>
      <c r="K120" s="36">
        <f t="shared" si="1"/>
        <v>99.773651374220506</v>
      </c>
    </row>
    <row r="121" spans="1:252" s="53" customFormat="1" ht="25.5" x14ac:dyDescent="0.2">
      <c r="A121" s="33"/>
      <c r="B121" s="34"/>
      <c r="C121" s="35" t="s">
        <v>128</v>
      </c>
      <c r="D121" s="30">
        <v>230.73894300000001</v>
      </c>
      <c r="E121" s="30">
        <v>47.255225839999994</v>
      </c>
      <c r="F121" s="30">
        <v>15.832345999999999</v>
      </c>
      <c r="G121" s="30">
        <v>26.438372000000001</v>
      </c>
      <c r="H121" s="30">
        <v>47.255225839999994</v>
      </c>
      <c r="I121" s="35"/>
      <c r="J121" s="36">
        <f t="shared" si="1"/>
        <v>20.479952462987576</v>
      </c>
      <c r="K121" s="36">
        <f t="shared" si="1"/>
        <v>100</v>
      </c>
      <c r="L121" s="2"/>
      <c r="M121" s="37"/>
      <c r="N121" s="37"/>
      <c r="O121" s="38"/>
      <c r="P121" s="38"/>
      <c r="Q121" s="39"/>
      <c r="R121" s="40"/>
      <c r="S121" s="40"/>
      <c r="T121" s="37"/>
      <c r="U121" s="38"/>
      <c r="V121" s="38"/>
      <c r="W121" s="39"/>
      <c r="X121" s="40"/>
      <c r="Y121" s="40"/>
      <c r="Z121" s="37"/>
      <c r="AA121" s="38"/>
      <c r="AB121" s="38"/>
      <c r="AC121" s="39"/>
      <c r="AD121" s="40"/>
      <c r="AE121" s="40"/>
      <c r="AF121" s="37"/>
      <c r="AG121" s="38"/>
      <c r="AH121" s="38"/>
      <c r="AI121" s="39"/>
      <c r="AJ121" s="40"/>
      <c r="AK121" s="40"/>
      <c r="AL121" s="37"/>
      <c r="AM121" s="38"/>
      <c r="AN121" s="38"/>
      <c r="AO121" s="39"/>
      <c r="AP121" s="40"/>
      <c r="AQ121" s="40"/>
      <c r="AR121" s="37"/>
      <c r="AS121" s="38"/>
      <c r="AT121" s="38"/>
      <c r="AU121" s="39"/>
      <c r="AV121" s="40"/>
      <c r="AW121" s="40"/>
      <c r="AX121" s="37"/>
      <c r="AY121" s="38"/>
      <c r="AZ121" s="38"/>
      <c r="BA121" s="39"/>
      <c r="BB121" s="40"/>
      <c r="BC121" s="40"/>
      <c r="BD121" s="37"/>
      <c r="BE121" s="38"/>
      <c r="BF121" s="38"/>
      <c r="BG121" s="39"/>
      <c r="BH121" s="40"/>
      <c r="BI121" s="40"/>
      <c r="BJ121" s="37"/>
      <c r="BK121" s="38"/>
      <c r="BL121" s="38"/>
      <c r="BM121" s="39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</row>
    <row r="122" spans="1:252" x14ac:dyDescent="0.2">
      <c r="A122" s="33"/>
      <c r="B122" s="34"/>
      <c r="C122" s="35" t="s">
        <v>129</v>
      </c>
      <c r="D122" s="30">
        <v>2170.1757539999999</v>
      </c>
      <c r="E122" s="30">
        <v>298.57662550999999</v>
      </c>
      <c r="F122" s="30">
        <v>14.63153</v>
      </c>
      <c r="G122" s="30">
        <v>193.38722390999999</v>
      </c>
      <c r="H122" s="30">
        <v>298.57662550999999</v>
      </c>
      <c r="I122" s="35"/>
      <c r="J122" s="36">
        <f t="shared" si="1"/>
        <v>13.758177187247297</v>
      </c>
      <c r="K122" s="36">
        <f t="shared" si="1"/>
        <v>100</v>
      </c>
      <c r="M122" s="37"/>
      <c r="N122" s="37"/>
      <c r="O122" s="38"/>
      <c r="P122" s="38"/>
      <c r="Q122" s="39"/>
      <c r="R122" s="40"/>
      <c r="S122" s="40"/>
      <c r="T122" s="37"/>
      <c r="U122" s="38"/>
      <c r="V122" s="38"/>
      <c r="W122" s="39"/>
      <c r="X122" s="40"/>
      <c r="Y122" s="40"/>
      <c r="Z122" s="37"/>
      <c r="AA122" s="38"/>
      <c r="AB122" s="38"/>
      <c r="AC122" s="39"/>
      <c r="AD122" s="40"/>
      <c r="AE122" s="40"/>
      <c r="AF122" s="37"/>
      <c r="AG122" s="38"/>
      <c r="AH122" s="38"/>
      <c r="AI122" s="39"/>
      <c r="AJ122" s="40"/>
      <c r="AK122" s="40"/>
      <c r="AL122" s="37"/>
      <c r="AM122" s="38"/>
      <c r="AN122" s="38"/>
      <c r="AO122" s="39"/>
      <c r="AP122" s="40"/>
      <c r="AQ122" s="40"/>
      <c r="AR122" s="37"/>
      <c r="AS122" s="38"/>
      <c r="AT122" s="38"/>
      <c r="AU122" s="39"/>
      <c r="AV122" s="40"/>
      <c r="AW122" s="40"/>
      <c r="AX122" s="37"/>
      <c r="AY122" s="38"/>
      <c r="AZ122" s="38"/>
      <c r="BA122" s="39"/>
      <c r="BB122" s="40"/>
      <c r="BC122" s="40"/>
      <c r="BD122" s="37"/>
      <c r="BE122" s="38"/>
      <c r="BF122" s="38"/>
      <c r="BG122" s="39"/>
      <c r="BH122" s="40"/>
      <c r="BI122" s="40"/>
      <c r="BJ122" s="37"/>
      <c r="BK122" s="38"/>
      <c r="BL122" s="38"/>
      <c r="BM122" s="39"/>
    </row>
    <row r="123" spans="1:252" x14ac:dyDescent="0.2">
      <c r="A123" s="33"/>
      <c r="B123" s="34"/>
      <c r="C123" s="35" t="s">
        <v>130</v>
      </c>
      <c r="D123" s="30">
        <v>561.52245500000004</v>
      </c>
      <c r="E123" s="30">
        <v>96.817531179999989</v>
      </c>
      <c r="F123" s="30">
        <v>35.834097840000005</v>
      </c>
      <c r="G123" s="30">
        <v>67.767105779999994</v>
      </c>
      <c r="H123" s="30">
        <v>96.816712609999982</v>
      </c>
      <c r="I123" s="35"/>
      <c r="J123" s="36">
        <f t="shared" si="1"/>
        <v>17.241823857248946</v>
      </c>
      <c r="K123" s="36">
        <f t="shared" si="1"/>
        <v>99.999154522956715</v>
      </c>
      <c r="M123" s="37"/>
      <c r="N123" s="37"/>
      <c r="O123" s="38"/>
      <c r="P123" s="38"/>
      <c r="Q123" s="39"/>
      <c r="R123" s="40"/>
      <c r="S123" s="40"/>
      <c r="T123" s="37"/>
      <c r="U123" s="38"/>
      <c r="V123" s="38"/>
      <c r="W123" s="39"/>
      <c r="X123" s="40"/>
      <c r="Y123" s="40"/>
      <c r="Z123" s="37"/>
      <c r="AA123" s="38"/>
      <c r="AB123" s="38"/>
      <c r="AC123" s="39"/>
      <c r="AD123" s="40"/>
      <c r="AE123" s="40"/>
      <c r="AF123" s="37"/>
      <c r="AG123" s="38"/>
      <c r="AH123" s="38"/>
      <c r="AI123" s="39"/>
      <c r="AJ123" s="40"/>
      <c r="AK123" s="40"/>
      <c r="AL123" s="37"/>
      <c r="AM123" s="38"/>
      <c r="AN123" s="38"/>
      <c r="AO123" s="39"/>
      <c r="AP123" s="40"/>
      <c r="AQ123" s="40"/>
      <c r="AR123" s="37"/>
      <c r="AS123" s="38"/>
      <c r="AT123" s="38"/>
      <c r="AU123" s="39"/>
      <c r="AV123" s="40"/>
      <c r="AW123" s="40"/>
      <c r="AX123" s="37"/>
      <c r="AY123" s="38"/>
      <c r="AZ123" s="38"/>
      <c r="BA123" s="39"/>
      <c r="BB123" s="40"/>
      <c r="BC123" s="40"/>
      <c r="BD123" s="37"/>
      <c r="BE123" s="38"/>
      <c r="BF123" s="38"/>
      <c r="BG123" s="39"/>
      <c r="BH123" s="40"/>
      <c r="BI123" s="40"/>
      <c r="BJ123" s="37"/>
      <c r="BK123" s="38"/>
      <c r="BL123" s="38"/>
      <c r="BM123" s="39"/>
    </row>
    <row r="124" spans="1:252" x14ac:dyDescent="0.2">
      <c r="A124" s="33"/>
      <c r="B124" s="34"/>
      <c r="C124" s="35" t="s">
        <v>131</v>
      </c>
      <c r="D124" s="30">
        <v>2405.3565349999999</v>
      </c>
      <c r="E124" s="30">
        <v>167.30034928000001</v>
      </c>
      <c r="F124" s="30">
        <v>0.40224700000000002</v>
      </c>
      <c r="G124" s="30">
        <v>70.725453950000002</v>
      </c>
      <c r="H124" s="30">
        <v>167.30034928000001</v>
      </c>
      <c r="I124" s="35"/>
      <c r="J124" s="36">
        <f t="shared" si="1"/>
        <v>6.9553243706550969</v>
      </c>
      <c r="K124" s="36">
        <f t="shared" si="1"/>
        <v>100</v>
      </c>
      <c r="M124" s="37"/>
      <c r="N124" s="37"/>
      <c r="O124" s="38"/>
      <c r="P124" s="38"/>
      <c r="Q124" s="39"/>
      <c r="R124" s="40"/>
      <c r="S124" s="40"/>
      <c r="T124" s="37"/>
      <c r="U124" s="38"/>
      <c r="V124" s="38"/>
      <c r="W124" s="39"/>
      <c r="X124" s="40"/>
      <c r="Y124" s="40"/>
      <c r="Z124" s="37"/>
      <c r="AA124" s="38"/>
      <c r="AB124" s="38"/>
      <c r="AC124" s="39"/>
      <c r="AD124" s="40"/>
      <c r="AE124" s="40"/>
      <c r="AF124" s="37"/>
      <c r="AG124" s="38"/>
      <c r="AH124" s="38"/>
      <c r="AI124" s="39"/>
      <c r="AJ124" s="40"/>
      <c r="AK124" s="40"/>
      <c r="AL124" s="37"/>
      <c r="AM124" s="38"/>
      <c r="AN124" s="38"/>
      <c r="AO124" s="39"/>
      <c r="AP124" s="40"/>
      <c r="AQ124" s="40"/>
      <c r="AR124" s="37"/>
      <c r="AS124" s="38"/>
      <c r="AT124" s="38"/>
      <c r="AU124" s="39"/>
      <c r="AV124" s="40"/>
      <c r="AW124" s="40"/>
      <c r="AX124" s="37"/>
      <c r="AY124" s="38"/>
      <c r="AZ124" s="38"/>
      <c r="BA124" s="39"/>
      <c r="BB124" s="40"/>
      <c r="BC124" s="40"/>
      <c r="BD124" s="37"/>
      <c r="BE124" s="38"/>
      <c r="BF124" s="38"/>
      <c r="BG124" s="39"/>
      <c r="BH124" s="40"/>
      <c r="BI124" s="40"/>
      <c r="BJ124" s="37"/>
      <c r="BK124" s="38"/>
      <c r="BL124" s="38"/>
      <c r="BM124" s="39"/>
    </row>
    <row r="125" spans="1:252" x14ac:dyDescent="0.2">
      <c r="A125" s="33"/>
      <c r="B125" s="34"/>
      <c r="C125" s="35" t="s">
        <v>94</v>
      </c>
      <c r="D125" s="30">
        <v>641.04920600000003</v>
      </c>
      <c r="E125" s="30">
        <v>61.430197999999997</v>
      </c>
      <c r="F125" s="30">
        <v>0</v>
      </c>
      <c r="G125" s="30">
        <v>54.411814999999997</v>
      </c>
      <c r="H125" s="30">
        <v>61.430197999999997</v>
      </c>
      <c r="I125" s="35"/>
      <c r="J125" s="36">
        <f t="shared" si="1"/>
        <v>9.5827586127608431</v>
      </c>
      <c r="K125" s="36">
        <f t="shared" si="1"/>
        <v>100</v>
      </c>
    </row>
    <row r="126" spans="1:252" x14ac:dyDescent="0.2">
      <c r="A126" s="14"/>
      <c r="B126" s="24"/>
      <c r="C126" s="29" t="s">
        <v>36</v>
      </c>
      <c r="D126" s="30">
        <v>11100.951679</v>
      </c>
      <c r="E126" s="30">
        <v>1504.4456748299999</v>
      </c>
      <c r="F126" s="30">
        <v>475.56030708000003</v>
      </c>
      <c r="G126" s="30">
        <v>965.84127186000001</v>
      </c>
      <c r="H126" s="30">
        <v>1496.8587402300002</v>
      </c>
      <c r="I126" s="31"/>
      <c r="J126" s="32">
        <f t="shared" si="1"/>
        <v>13.484057795347873</v>
      </c>
      <c r="K126" s="32">
        <f t="shared" si="1"/>
        <v>99.495698998845072</v>
      </c>
      <c r="M126" s="37"/>
      <c r="N126" s="37"/>
      <c r="O126" s="38"/>
      <c r="P126" s="38"/>
      <c r="Q126" s="39"/>
      <c r="R126" s="40"/>
      <c r="S126" s="40"/>
      <c r="T126" s="37"/>
      <c r="U126" s="38"/>
      <c r="V126" s="38"/>
      <c r="W126" s="39"/>
      <c r="X126" s="40"/>
      <c r="Y126" s="40"/>
      <c r="Z126" s="37"/>
      <c r="AA126" s="38"/>
      <c r="AB126" s="38"/>
      <c r="AC126" s="39"/>
      <c r="AD126" s="40"/>
      <c r="AE126" s="40"/>
      <c r="AF126" s="37"/>
      <c r="AG126" s="38"/>
      <c r="AH126" s="38"/>
      <c r="AI126" s="39"/>
      <c r="AJ126" s="40"/>
      <c r="AK126" s="40"/>
      <c r="AL126" s="37"/>
      <c r="AM126" s="38"/>
      <c r="AN126" s="38"/>
      <c r="AO126" s="39"/>
      <c r="AP126" s="40"/>
      <c r="AQ126" s="40"/>
      <c r="AR126" s="37"/>
      <c r="AS126" s="38"/>
      <c r="AT126" s="38"/>
      <c r="AU126" s="39"/>
      <c r="AV126" s="40"/>
      <c r="AW126" s="40"/>
      <c r="AX126" s="37"/>
      <c r="AY126" s="38"/>
      <c r="AZ126" s="38"/>
      <c r="BA126" s="39"/>
      <c r="BB126" s="40"/>
      <c r="BC126" s="40"/>
      <c r="BD126" s="37"/>
      <c r="BE126" s="38"/>
      <c r="BF126" s="38"/>
      <c r="BG126" s="39"/>
      <c r="BH126" s="40"/>
      <c r="BI126" s="40"/>
      <c r="BJ126" s="37"/>
      <c r="BK126" s="38"/>
      <c r="BL126" s="38"/>
      <c r="BM126" s="39"/>
    </row>
    <row r="127" spans="1:252" x14ac:dyDescent="0.2">
      <c r="A127" s="33"/>
      <c r="B127" s="34"/>
      <c r="C127" s="35" t="s">
        <v>37</v>
      </c>
      <c r="D127" s="30">
        <v>445.94950499999999</v>
      </c>
      <c r="E127" s="30">
        <v>114.10013593000001</v>
      </c>
      <c r="F127" s="30">
        <v>40.19036586</v>
      </c>
      <c r="G127" s="30">
        <v>79.261397770000002</v>
      </c>
      <c r="H127" s="30">
        <v>113.25444209999999</v>
      </c>
      <c r="I127" s="35"/>
      <c r="J127" s="36">
        <f t="shared" si="1"/>
        <v>25.396247967580994</v>
      </c>
      <c r="K127" s="36">
        <f t="shared" si="1"/>
        <v>99.258814353631578</v>
      </c>
      <c r="M127" s="37"/>
      <c r="N127" s="37"/>
      <c r="O127" s="38"/>
      <c r="P127" s="38"/>
      <c r="Q127" s="39"/>
      <c r="R127" s="40"/>
      <c r="S127" s="40"/>
      <c r="T127" s="37"/>
      <c r="U127" s="38"/>
      <c r="V127" s="38"/>
      <c r="W127" s="39"/>
      <c r="X127" s="40"/>
      <c r="Y127" s="40"/>
      <c r="Z127" s="37"/>
      <c r="AA127" s="38"/>
      <c r="AB127" s="38"/>
      <c r="AC127" s="39"/>
      <c r="AD127" s="40"/>
      <c r="AE127" s="40"/>
      <c r="AF127" s="37"/>
      <c r="AG127" s="38"/>
      <c r="AH127" s="38"/>
      <c r="AI127" s="39"/>
      <c r="AJ127" s="40"/>
      <c r="AK127" s="40"/>
      <c r="AL127" s="37"/>
      <c r="AM127" s="38"/>
      <c r="AN127" s="38"/>
      <c r="AO127" s="39"/>
      <c r="AP127" s="40"/>
      <c r="AQ127" s="40"/>
      <c r="AR127" s="37"/>
      <c r="AS127" s="38"/>
      <c r="AT127" s="38"/>
      <c r="AU127" s="39"/>
      <c r="AV127" s="40"/>
      <c r="AW127" s="40"/>
      <c r="AX127" s="37"/>
      <c r="AY127" s="38"/>
      <c r="AZ127" s="38"/>
      <c r="BA127" s="39"/>
      <c r="BB127" s="40"/>
      <c r="BC127" s="40"/>
      <c r="BD127" s="37"/>
      <c r="BE127" s="38"/>
      <c r="BF127" s="38"/>
      <c r="BG127" s="39"/>
      <c r="BH127" s="40"/>
      <c r="BI127" s="40"/>
      <c r="BJ127" s="37"/>
      <c r="BK127" s="38"/>
      <c r="BL127" s="38"/>
      <c r="BM127" s="39"/>
    </row>
    <row r="128" spans="1:252" x14ac:dyDescent="0.2">
      <c r="A128" s="33"/>
      <c r="B128" s="34"/>
      <c r="C128" s="35" t="s">
        <v>132</v>
      </c>
      <c r="D128" s="30">
        <v>1593.4354390000001</v>
      </c>
      <c r="E128" s="30">
        <v>319.42472056999992</v>
      </c>
      <c r="F128" s="30">
        <v>103.16992839</v>
      </c>
      <c r="G128" s="30">
        <v>235.14929659000003</v>
      </c>
      <c r="H128" s="30">
        <v>319.15483039999998</v>
      </c>
      <c r="I128" s="35"/>
      <c r="J128" s="36">
        <f t="shared" si="1"/>
        <v>20.029354349009175</v>
      </c>
      <c r="K128" s="36">
        <f t="shared" si="1"/>
        <v>99.915507425499712</v>
      </c>
      <c r="M128" s="37"/>
      <c r="N128" s="37"/>
      <c r="O128" s="38"/>
      <c r="P128" s="38"/>
      <c r="Q128" s="39"/>
      <c r="R128" s="40"/>
      <c r="S128" s="40"/>
      <c r="T128" s="37"/>
      <c r="U128" s="38"/>
      <c r="V128" s="38"/>
      <c r="W128" s="39"/>
      <c r="X128" s="40"/>
      <c r="Y128" s="40"/>
      <c r="Z128" s="37"/>
      <c r="AA128" s="38"/>
      <c r="AB128" s="38"/>
      <c r="AC128" s="39"/>
      <c r="AD128" s="40"/>
      <c r="AE128" s="40"/>
      <c r="AF128" s="37"/>
      <c r="AG128" s="38"/>
      <c r="AH128" s="38"/>
      <c r="AI128" s="39"/>
      <c r="AJ128" s="40"/>
      <c r="AK128" s="40"/>
      <c r="AL128" s="37"/>
      <c r="AM128" s="38"/>
      <c r="AN128" s="38"/>
      <c r="AO128" s="39"/>
      <c r="AP128" s="40"/>
      <c r="AQ128" s="40"/>
      <c r="AR128" s="37"/>
      <c r="AS128" s="38"/>
      <c r="AT128" s="38"/>
      <c r="AU128" s="39"/>
      <c r="AV128" s="40"/>
      <c r="AW128" s="40"/>
      <c r="AX128" s="37"/>
      <c r="AY128" s="38"/>
      <c r="AZ128" s="38"/>
      <c r="BA128" s="39"/>
      <c r="BB128" s="40"/>
      <c r="BC128" s="40"/>
      <c r="BD128" s="37"/>
      <c r="BE128" s="38"/>
      <c r="BF128" s="38"/>
      <c r="BG128" s="39"/>
      <c r="BH128" s="40"/>
      <c r="BI128" s="40"/>
      <c r="BJ128" s="37"/>
      <c r="BK128" s="38"/>
      <c r="BL128" s="38"/>
      <c r="BM128" s="39"/>
    </row>
    <row r="129" spans="1:252" x14ac:dyDescent="0.2">
      <c r="A129" s="33"/>
      <c r="B129" s="34"/>
      <c r="C129" s="35" t="s">
        <v>133</v>
      </c>
      <c r="D129" s="30">
        <v>101.63492100000001</v>
      </c>
      <c r="E129" s="30">
        <v>10.836701470000003</v>
      </c>
      <c r="F129" s="30">
        <v>2.5323383799999997</v>
      </c>
      <c r="G129" s="30">
        <v>7.2233487700000003</v>
      </c>
      <c r="H129" s="30">
        <v>10.790792470000003</v>
      </c>
      <c r="I129" s="35"/>
      <c r="J129" s="36">
        <f t="shared" ref="J129:K179" si="2">+IF(D129=0,"n.a.",IF(ABS((($H129/D129)*100)&gt;500),"-o-",((($H129/D129)*100))))</f>
        <v>10.617209482555708</v>
      </c>
      <c r="K129" s="36">
        <f t="shared" si="2"/>
        <v>99.576356328287787</v>
      </c>
      <c r="M129" s="37"/>
      <c r="N129" s="37"/>
      <c r="O129" s="38"/>
      <c r="P129" s="38"/>
      <c r="Q129" s="39"/>
      <c r="R129" s="40"/>
      <c r="S129" s="40"/>
      <c r="T129" s="37"/>
      <c r="U129" s="38"/>
      <c r="V129" s="38"/>
      <c r="W129" s="39"/>
      <c r="X129" s="40"/>
      <c r="Y129" s="40"/>
      <c r="Z129" s="37"/>
      <c r="AA129" s="38"/>
      <c r="AB129" s="38"/>
      <c r="AC129" s="39"/>
      <c r="AD129" s="40"/>
      <c r="AE129" s="40"/>
      <c r="AF129" s="37"/>
      <c r="AG129" s="38"/>
      <c r="AH129" s="38"/>
      <c r="AI129" s="39"/>
      <c r="AJ129" s="40"/>
      <c r="AK129" s="40"/>
      <c r="AL129" s="37"/>
      <c r="AM129" s="38"/>
      <c r="AN129" s="38"/>
      <c r="AO129" s="39"/>
      <c r="AP129" s="40"/>
      <c r="AQ129" s="40"/>
      <c r="AR129" s="37"/>
      <c r="AS129" s="38"/>
      <c r="AT129" s="38"/>
      <c r="AU129" s="39"/>
      <c r="AV129" s="40"/>
      <c r="AW129" s="40"/>
      <c r="AX129" s="37"/>
      <c r="AY129" s="38"/>
      <c r="AZ129" s="38"/>
      <c r="BA129" s="39"/>
      <c r="BB129" s="40"/>
      <c r="BC129" s="40"/>
      <c r="BD129" s="37"/>
      <c r="BE129" s="38"/>
      <c r="BF129" s="38"/>
      <c r="BG129" s="39"/>
      <c r="BH129" s="40"/>
      <c r="BI129" s="40"/>
      <c r="BJ129" s="37"/>
      <c r="BK129" s="38"/>
      <c r="BL129" s="38"/>
      <c r="BM129" s="39"/>
    </row>
    <row r="130" spans="1:252" x14ac:dyDescent="0.2">
      <c r="A130" s="33"/>
      <c r="B130" s="34"/>
      <c r="C130" s="35" t="s">
        <v>134</v>
      </c>
      <c r="D130" s="30">
        <v>1515.911529</v>
      </c>
      <c r="E130" s="30">
        <v>2.8989207400000003</v>
      </c>
      <c r="F130" s="30">
        <v>0.25739342999999998</v>
      </c>
      <c r="G130" s="30">
        <v>2.0431598499999999</v>
      </c>
      <c r="H130" s="30">
        <v>2.8989207400000003</v>
      </c>
      <c r="I130" s="35"/>
      <c r="J130" s="36">
        <f t="shared" si="2"/>
        <v>0.19123284469723167</v>
      </c>
      <c r="K130" s="36">
        <f t="shared" si="2"/>
        <v>100</v>
      </c>
      <c r="M130" s="37"/>
      <c r="N130" s="37"/>
      <c r="O130" s="38"/>
      <c r="P130" s="38"/>
      <c r="Q130" s="39"/>
      <c r="R130" s="40"/>
      <c r="S130" s="40"/>
      <c r="T130" s="37"/>
      <c r="U130" s="38"/>
      <c r="V130" s="38"/>
      <c r="W130" s="39"/>
      <c r="X130" s="40"/>
      <c r="Y130" s="40"/>
      <c r="Z130" s="37"/>
      <c r="AA130" s="38"/>
      <c r="AB130" s="38"/>
      <c r="AC130" s="39"/>
      <c r="AD130" s="40"/>
      <c r="AE130" s="40"/>
      <c r="AF130" s="37"/>
      <c r="AG130" s="38"/>
      <c r="AH130" s="38"/>
      <c r="AI130" s="39"/>
      <c r="AJ130" s="40"/>
      <c r="AK130" s="40"/>
      <c r="AL130" s="37"/>
      <c r="AM130" s="38"/>
      <c r="AN130" s="38"/>
      <c r="AO130" s="39"/>
      <c r="AP130" s="40"/>
      <c r="AQ130" s="40"/>
      <c r="AR130" s="37"/>
      <c r="AS130" s="38"/>
      <c r="AT130" s="38"/>
      <c r="AU130" s="39"/>
      <c r="AV130" s="40"/>
      <c r="AW130" s="40"/>
      <c r="AX130" s="37"/>
      <c r="AY130" s="38"/>
      <c r="AZ130" s="38"/>
      <c r="BA130" s="39"/>
      <c r="BB130" s="40"/>
      <c r="BC130" s="40"/>
      <c r="BD130" s="37"/>
      <c r="BE130" s="38"/>
      <c r="BF130" s="38"/>
      <c r="BG130" s="39"/>
      <c r="BH130" s="40"/>
      <c r="BI130" s="40"/>
      <c r="BJ130" s="37"/>
      <c r="BK130" s="38"/>
      <c r="BL130" s="38"/>
      <c r="BM130" s="39"/>
    </row>
    <row r="131" spans="1:252" s="53" customFormat="1" x14ac:dyDescent="0.2">
      <c r="A131" s="33"/>
      <c r="B131" s="34"/>
      <c r="C131" s="35" t="s">
        <v>135</v>
      </c>
      <c r="D131" s="30">
        <v>28275.868043999999</v>
      </c>
      <c r="E131" s="30">
        <v>8897.9828269999998</v>
      </c>
      <c r="F131" s="30">
        <v>3138.4246670000002</v>
      </c>
      <c r="G131" s="30">
        <v>8243.0363419999994</v>
      </c>
      <c r="H131" s="30">
        <v>8897.9828269999998</v>
      </c>
      <c r="I131" s="35"/>
      <c r="J131" s="36">
        <f t="shared" si="2"/>
        <v>31.468469201914061</v>
      </c>
      <c r="K131" s="36">
        <f t="shared" si="2"/>
        <v>100</v>
      </c>
      <c r="L131" s="2"/>
      <c r="M131" s="37"/>
      <c r="N131" s="37"/>
      <c r="O131" s="38"/>
      <c r="P131" s="38"/>
      <c r="Q131" s="39"/>
      <c r="R131" s="40"/>
      <c r="S131" s="40"/>
      <c r="T131" s="37"/>
      <c r="U131" s="38"/>
      <c r="V131" s="38"/>
      <c r="W131" s="39"/>
      <c r="X131" s="40"/>
      <c r="Y131" s="40"/>
      <c r="Z131" s="37"/>
      <c r="AA131" s="38"/>
      <c r="AB131" s="38"/>
      <c r="AC131" s="39"/>
      <c r="AD131" s="40"/>
      <c r="AE131" s="40"/>
      <c r="AF131" s="37"/>
      <c r="AG131" s="38"/>
      <c r="AH131" s="38"/>
      <c r="AI131" s="39"/>
      <c r="AJ131" s="40"/>
      <c r="AK131" s="40"/>
      <c r="AL131" s="37"/>
      <c r="AM131" s="38"/>
      <c r="AN131" s="38"/>
      <c r="AO131" s="39"/>
      <c r="AP131" s="40"/>
      <c r="AQ131" s="40"/>
      <c r="AR131" s="37"/>
      <c r="AS131" s="38"/>
      <c r="AT131" s="38"/>
      <c r="AU131" s="39"/>
      <c r="AV131" s="40"/>
      <c r="AW131" s="40"/>
      <c r="AX131" s="37"/>
      <c r="AY131" s="38"/>
      <c r="AZ131" s="38"/>
      <c r="BA131" s="39"/>
      <c r="BB131" s="40"/>
      <c r="BC131" s="40"/>
      <c r="BD131" s="37"/>
      <c r="BE131" s="38"/>
      <c r="BF131" s="38"/>
      <c r="BG131" s="39"/>
      <c r="BH131" s="40"/>
      <c r="BI131" s="40"/>
      <c r="BJ131" s="37"/>
      <c r="BK131" s="38"/>
      <c r="BL131" s="38"/>
      <c r="BM131" s="39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</row>
    <row r="132" spans="1:252" s="53" customFormat="1" x14ac:dyDescent="0.2">
      <c r="A132" s="33"/>
      <c r="B132" s="34"/>
      <c r="C132" s="35" t="s">
        <v>136</v>
      </c>
      <c r="D132" s="30">
        <v>640.38376100000005</v>
      </c>
      <c r="E132" s="30">
        <v>3.8426</v>
      </c>
      <c r="F132" s="30">
        <v>0</v>
      </c>
      <c r="G132" s="30">
        <v>3.8426</v>
      </c>
      <c r="H132" s="30">
        <v>3.8426</v>
      </c>
      <c r="I132" s="35"/>
      <c r="J132" s="36">
        <f t="shared" si="2"/>
        <v>0.60004644621211745</v>
      </c>
      <c r="K132" s="36">
        <f t="shared" si="2"/>
        <v>100</v>
      </c>
      <c r="L132" s="2"/>
      <c r="M132" s="37"/>
      <c r="N132" s="37"/>
      <c r="O132" s="38"/>
      <c r="P132" s="38"/>
      <c r="Q132" s="39"/>
      <c r="R132" s="40"/>
      <c r="S132" s="40"/>
      <c r="T132" s="37"/>
      <c r="U132" s="38"/>
      <c r="V132" s="38"/>
      <c r="W132" s="39"/>
      <c r="X132" s="40"/>
      <c r="Y132" s="40"/>
      <c r="Z132" s="37"/>
      <c r="AA132" s="38"/>
      <c r="AB132" s="38"/>
      <c r="AC132" s="39"/>
      <c r="AD132" s="40"/>
      <c r="AE132" s="40"/>
      <c r="AF132" s="37"/>
      <c r="AG132" s="38"/>
      <c r="AH132" s="38"/>
      <c r="AI132" s="39"/>
      <c r="AJ132" s="40"/>
      <c r="AK132" s="40"/>
      <c r="AL132" s="37"/>
      <c r="AM132" s="38"/>
      <c r="AN132" s="38"/>
      <c r="AO132" s="39"/>
      <c r="AP132" s="40"/>
      <c r="AQ132" s="40"/>
      <c r="AR132" s="37"/>
      <c r="AS132" s="38"/>
      <c r="AT132" s="38"/>
      <c r="AU132" s="39"/>
      <c r="AV132" s="40"/>
      <c r="AW132" s="40"/>
      <c r="AX132" s="37"/>
      <c r="AY132" s="38"/>
      <c r="AZ132" s="38"/>
      <c r="BA132" s="39"/>
      <c r="BB132" s="40"/>
      <c r="BC132" s="40"/>
      <c r="BD132" s="37"/>
      <c r="BE132" s="38"/>
      <c r="BF132" s="38"/>
      <c r="BG132" s="39"/>
      <c r="BH132" s="40"/>
      <c r="BI132" s="40"/>
      <c r="BJ132" s="37"/>
      <c r="BK132" s="38"/>
      <c r="BL132" s="38"/>
      <c r="BM132" s="39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</row>
    <row r="133" spans="1:252" x14ac:dyDescent="0.2">
      <c r="A133" s="33"/>
      <c r="B133" s="34"/>
      <c r="C133" s="35" t="s">
        <v>137</v>
      </c>
      <c r="D133" s="30">
        <v>12000.381528</v>
      </c>
      <c r="E133" s="30">
        <v>0.84315278999999987</v>
      </c>
      <c r="F133" s="30">
        <v>8.1017429999999988E-2</v>
      </c>
      <c r="G133" s="30">
        <v>0.60099950999999996</v>
      </c>
      <c r="H133" s="30">
        <v>0.84315278999999999</v>
      </c>
      <c r="I133" s="35"/>
      <c r="J133" s="36">
        <f t="shared" si="2"/>
        <v>7.0260498637706318E-3</v>
      </c>
      <c r="K133" s="36">
        <f t="shared" si="2"/>
        <v>100.00000000000003</v>
      </c>
      <c r="M133" s="37"/>
      <c r="N133" s="37"/>
      <c r="O133" s="38"/>
      <c r="P133" s="38"/>
      <c r="Q133" s="39"/>
      <c r="R133" s="40"/>
      <c r="S133" s="40"/>
      <c r="T133" s="37"/>
      <c r="U133" s="38"/>
      <c r="V133" s="38"/>
      <c r="W133" s="39"/>
      <c r="X133" s="40"/>
      <c r="Y133" s="40"/>
      <c r="Z133" s="37"/>
      <c r="AA133" s="38"/>
      <c r="AB133" s="38"/>
      <c r="AC133" s="39"/>
      <c r="AD133" s="40"/>
      <c r="AE133" s="40"/>
      <c r="AF133" s="37"/>
      <c r="AG133" s="38"/>
      <c r="AH133" s="38"/>
      <c r="AI133" s="39"/>
      <c r="AJ133" s="40"/>
      <c r="AK133" s="40"/>
      <c r="AL133" s="37"/>
      <c r="AM133" s="38"/>
      <c r="AN133" s="38"/>
      <c r="AO133" s="39"/>
      <c r="AP133" s="40"/>
      <c r="AQ133" s="40"/>
      <c r="AR133" s="37"/>
      <c r="AS133" s="38"/>
      <c r="AT133" s="38"/>
      <c r="AU133" s="39"/>
      <c r="AV133" s="40"/>
      <c r="AW133" s="40"/>
      <c r="AX133" s="37"/>
      <c r="AY133" s="38"/>
      <c r="AZ133" s="38"/>
      <c r="BA133" s="39"/>
      <c r="BB133" s="40"/>
      <c r="BC133" s="40"/>
      <c r="BD133" s="37"/>
      <c r="BE133" s="38"/>
      <c r="BF133" s="38"/>
      <c r="BG133" s="39"/>
      <c r="BH133" s="40"/>
      <c r="BI133" s="40"/>
      <c r="BJ133" s="37"/>
      <c r="BK133" s="38"/>
      <c r="BL133" s="38"/>
      <c r="BM133" s="39"/>
    </row>
    <row r="134" spans="1:252" x14ac:dyDescent="0.2">
      <c r="A134" s="33"/>
      <c r="B134" s="34"/>
      <c r="C134" s="35" t="s">
        <v>138</v>
      </c>
      <c r="D134" s="30">
        <v>340</v>
      </c>
      <c r="E134" s="30">
        <v>0.47614609000000002</v>
      </c>
      <c r="F134" s="30">
        <v>0</v>
      </c>
      <c r="G134" s="30">
        <v>0</v>
      </c>
      <c r="H134" s="30">
        <v>0.47614609000000002</v>
      </c>
      <c r="I134" s="35"/>
      <c r="J134" s="36">
        <f t="shared" si="2"/>
        <v>0.14004296764705881</v>
      </c>
      <c r="K134" s="36">
        <f t="shared" si="2"/>
        <v>100</v>
      </c>
      <c r="M134" s="37"/>
      <c r="N134" s="37"/>
      <c r="O134" s="38"/>
      <c r="P134" s="38"/>
      <c r="Q134" s="39"/>
      <c r="R134" s="40"/>
      <c r="S134" s="40"/>
      <c r="T134" s="37"/>
      <c r="U134" s="38"/>
      <c r="V134" s="38"/>
      <c r="W134" s="39"/>
      <c r="X134" s="40"/>
      <c r="Y134" s="40"/>
      <c r="Z134" s="37"/>
      <c r="AA134" s="38"/>
      <c r="AB134" s="38"/>
      <c r="AC134" s="39"/>
      <c r="AD134" s="40"/>
      <c r="AE134" s="40"/>
      <c r="AF134" s="37"/>
      <c r="AG134" s="38"/>
      <c r="AH134" s="38"/>
      <c r="AI134" s="39"/>
      <c r="AJ134" s="40"/>
      <c r="AK134" s="40"/>
      <c r="AL134" s="37"/>
      <c r="AM134" s="38"/>
      <c r="AN134" s="38"/>
      <c r="AO134" s="39"/>
      <c r="AP134" s="40"/>
      <c r="AQ134" s="40"/>
      <c r="AR134" s="37"/>
      <c r="AS134" s="38"/>
      <c r="AT134" s="38"/>
      <c r="AU134" s="39"/>
      <c r="AV134" s="40"/>
      <c r="AW134" s="40"/>
      <c r="AX134" s="37"/>
      <c r="AY134" s="38"/>
      <c r="AZ134" s="38"/>
      <c r="BA134" s="39"/>
      <c r="BB134" s="40"/>
      <c r="BC134" s="40"/>
      <c r="BD134" s="37"/>
      <c r="BE134" s="38"/>
      <c r="BF134" s="38"/>
      <c r="BG134" s="39"/>
      <c r="BH134" s="40"/>
      <c r="BI134" s="40"/>
      <c r="BJ134" s="37"/>
      <c r="BK134" s="38"/>
      <c r="BL134" s="38"/>
      <c r="BM134" s="39"/>
    </row>
    <row r="135" spans="1:252" x14ac:dyDescent="0.2">
      <c r="A135" s="33"/>
      <c r="B135" s="34"/>
      <c r="C135" s="35" t="s">
        <v>139</v>
      </c>
      <c r="D135" s="30">
        <v>13587.653297000001</v>
      </c>
      <c r="E135" s="30">
        <v>1197.37532996</v>
      </c>
      <c r="F135" s="30">
        <v>344.22440922000004</v>
      </c>
      <c r="G135" s="30">
        <v>1043.6809722600001</v>
      </c>
      <c r="H135" s="30">
        <v>1191.6495285199999</v>
      </c>
      <c r="I135" s="35"/>
      <c r="J135" s="36">
        <f t="shared" si="2"/>
        <v>8.7700907763307629</v>
      </c>
      <c r="K135" s="36">
        <f t="shared" si="2"/>
        <v>99.521803957645304</v>
      </c>
      <c r="M135" s="37"/>
      <c r="N135" s="37"/>
      <c r="O135" s="38"/>
      <c r="P135" s="38"/>
      <c r="Q135" s="39"/>
      <c r="R135" s="40"/>
      <c r="S135" s="40"/>
      <c r="T135" s="37"/>
      <c r="U135" s="38"/>
      <c r="V135" s="38"/>
      <c r="W135" s="39"/>
      <c r="X135" s="40"/>
      <c r="Y135" s="40"/>
      <c r="Z135" s="37"/>
      <c r="AA135" s="38"/>
      <c r="AB135" s="38"/>
      <c r="AC135" s="39"/>
      <c r="AD135" s="40"/>
      <c r="AE135" s="40"/>
      <c r="AF135" s="37"/>
      <c r="AG135" s="38"/>
      <c r="AH135" s="38"/>
      <c r="AI135" s="39"/>
      <c r="AJ135" s="40"/>
      <c r="AK135" s="40"/>
      <c r="AL135" s="37"/>
      <c r="AM135" s="38"/>
      <c r="AN135" s="38"/>
      <c r="AO135" s="39"/>
      <c r="AP135" s="40"/>
      <c r="AQ135" s="40"/>
      <c r="AR135" s="37"/>
      <c r="AS135" s="38"/>
      <c r="AT135" s="38"/>
      <c r="AU135" s="39"/>
      <c r="AV135" s="40"/>
      <c r="AW135" s="40"/>
      <c r="AX135" s="37"/>
      <c r="AY135" s="38"/>
      <c r="AZ135" s="38"/>
      <c r="BA135" s="39"/>
      <c r="BB135" s="40"/>
      <c r="BC135" s="40"/>
      <c r="BD135" s="37"/>
      <c r="BE135" s="38"/>
      <c r="BF135" s="38"/>
      <c r="BG135" s="39"/>
      <c r="BH135" s="40"/>
      <c r="BI135" s="40"/>
      <c r="BJ135" s="37"/>
      <c r="BK135" s="38"/>
      <c r="BL135" s="38"/>
      <c r="BM135" s="39"/>
    </row>
    <row r="136" spans="1:252" x14ac:dyDescent="0.2">
      <c r="A136" s="33"/>
      <c r="B136" s="34"/>
      <c r="C136" s="35" t="s">
        <v>140</v>
      </c>
      <c r="D136" s="30">
        <v>545.28163500000005</v>
      </c>
      <c r="E136" s="30">
        <v>0.25300065000000005</v>
      </c>
      <c r="F136" s="30">
        <v>0.11480526000000001</v>
      </c>
      <c r="G136" s="30">
        <v>0.11480526000000001</v>
      </c>
      <c r="H136" s="30">
        <v>0.25300064999999999</v>
      </c>
      <c r="I136" s="35"/>
      <c r="J136" s="36">
        <f t="shared" si="2"/>
        <v>4.639816083297945E-2</v>
      </c>
      <c r="K136" s="36">
        <f t="shared" si="2"/>
        <v>99.999999999999972</v>
      </c>
      <c r="M136" s="37"/>
      <c r="N136" s="37"/>
      <c r="O136" s="38"/>
      <c r="P136" s="38"/>
      <c r="Q136" s="39"/>
      <c r="R136" s="40"/>
      <c r="S136" s="40"/>
      <c r="T136" s="37"/>
      <c r="U136" s="38"/>
      <c r="V136" s="38"/>
      <c r="W136" s="39"/>
      <c r="X136" s="40"/>
      <c r="Y136" s="40"/>
      <c r="Z136" s="37"/>
      <c r="AA136" s="38"/>
      <c r="AB136" s="38"/>
      <c r="AC136" s="39"/>
      <c r="AD136" s="40"/>
      <c r="AE136" s="40"/>
      <c r="AF136" s="37"/>
      <c r="AG136" s="38"/>
      <c r="AH136" s="38"/>
      <c r="AI136" s="39"/>
      <c r="AJ136" s="40"/>
      <c r="AK136" s="40"/>
      <c r="AL136" s="37"/>
      <c r="AM136" s="38"/>
      <c r="AN136" s="38"/>
      <c r="AO136" s="39"/>
      <c r="AP136" s="40"/>
      <c r="AQ136" s="40"/>
      <c r="AR136" s="37"/>
      <c r="AS136" s="38"/>
      <c r="AT136" s="38"/>
      <c r="AU136" s="39"/>
      <c r="AV136" s="40"/>
      <c r="AW136" s="40"/>
      <c r="AX136" s="37"/>
      <c r="AY136" s="38"/>
      <c r="AZ136" s="38"/>
      <c r="BA136" s="39"/>
      <c r="BB136" s="40"/>
      <c r="BC136" s="40"/>
      <c r="BD136" s="37"/>
      <c r="BE136" s="38"/>
      <c r="BF136" s="38"/>
      <c r="BG136" s="39"/>
      <c r="BH136" s="40"/>
      <c r="BI136" s="40"/>
      <c r="BJ136" s="37"/>
      <c r="BK136" s="38"/>
      <c r="BL136" s="38"/>
      <c r="BM136" s="39"/>
    </row>
    <row r="137" spans="1:252" ht="25.5" x14ac:dyDescent="0.2">
      <c r="A137" s="33"/>
      <c r="B137" s="34"/>
      <c r="C137" s="35" t="s">
        <v>141</v>
      </c>
      <c r="D137" s="30">
        <v>2236.8533630000002</v>
      </c>
      <c r="E137" s="30">
        <v>6.6346020000000001</v>
      </c>
      <c r="F137" s="30">
        <v>0.15158419000000001</v>
      </c>
      <c r="G137" s="30">
        <v>3.4668198800000005</v>
      </c>
      <c r="H137" s="30">
        <v>6.634602000000001</v>
      </c>
      <c r="I137" s="35"/>
      <c r="J137" s="36">
        <f t="shared" si="2"/>
        <v>0.29660424369981381</v>
      </c>
      <c r="K137" s="36">
        <f t="shared" si="2"/>
        <v>100.00000000000003</v>
      </c>
      <c r="M137" s="37"/>
      <c r="N137" s="37"/>
      <c r="O137" s="38"/>
      <c r="P137" s="38"/>
      <c r="Q137" s="39"/>
      <c r="R137" s="40"/>
      <c r="S137" s="40"/>
      <c r="T137" s="37"/>
      <c r="U137" s="38"/>
      <c r="V137" s="38"/>
      <c r="W137" s="39"/>
      <c r="X137" s="40"/>
      <c r="Y137" s="40"/>
      <c r="Z137" s="37"/>
      <c r="AA137" s="38"/>
      <c r="AB137" s="38"/>
      <c r="AC137" s="39"/>
      <c r="AD137" s="40"/>
      <c r="AE137" s="40"/>
      <c r="AF137" s="37"/>
      <c r="AG137" s="38"/>
      <c r="AH137" s="38"/>
      <c r="AI137" s="39"/>
      <c r="AJ137" s="40"/>
      <c r="AK137" s="40"/>
      <c r="AL137" s="37"/>
      <c r="AM137" s="38"/>
      <c r="AN137" s="38"/>
      <c r="AO137" s="39"/>
      <c r="AP137" s="40"/>
      <c r="AQ137" s="40"/>
      <c r="AR137" s="37"/>
      <c r="AS137" s="38"/>
      <c r="AT137" s="38"/>
      <c r="AU137" s="39"/>
      <c r="AV137" s="40"/>
      <c r="AW137" s="40"/>
      <c r="AX137" s="37"/>
      <c r="AY137" s="38"/>
      <c r="AZ137" s="38"/>
      <c r="BA137" s="39"/>
      <c r="BB137" s="40"/>
      <c r="BC137" s="40"/>
      <c r="BD137" s="37"/>
      <c r="BE137" s="38"/>
      <c r="BF137" s="38"/>
      <c r="BG137" s="39"/>
      <c r="BH137" s="40"/>
      <c r="BI137" s="40"/>
      <c r="BJ137" s="37"/>
      <c r="BK137" s="38"/>
      <c r="BL137" s="38"/>
      <c r="BM137" s="39"/>
    </row>
    <row r="138" spans="1:252" x14ac:dyDescent="0.2">
      <c r="A138" s="33"/>
      <c r="B138" s="34"/>
      <c r="C138" s="35" t="s">
        <v>142</v>
      </c>
      <c r="D138" s="30">
        <v>979.457224</v>
      </c>
      <c r="E138" s="30">
        <v>3.0718230000000002</v>
      </c>
      <c r="F138" s="30">
        <v>0.10463024999999998</v>
      </c>
      <c r="G138" s="30">
        <v>0.48993867000000002</v>
      </c>
      <c r="H138" s="30">
        <v>3.0718230000000002</v>
      </c>
      <c r="I138" s="35"/>
      <c r="J138" s="36">
        <f t="shared" si="2"/>
        <v>0.31362502871284148</v>
      </c>
      <c r="K138" s="36">
        <f t="shared" si="2"/>
        <v>100</v>
      </c>
      <c r="M138" s="37"/>
      <c r="N138" s="37"/>
      <c r="O138" s="38"/>
      <c r="P138" s="38"/>
      <c r="Q138" s="39"/>
      <c r="R138" s="40"/>
      <c r="S138" s="40"/>
      <c r="T138" s="37"/>
      <c r="U138" s="38"/>
      <c r="V138" s="38"/>
      <c r="W138" s="39"/>
      <c r="X138" s="40"/>
      <c r="Y138" s="40"/>
      <c r="Z138" s="37"/>
      <c r="AA138" s="38"/>
      <c r="AB138" s="38"/>
      <c r="AC138" s="39"/>
      <c r="AD138" s="40"/>
      <c r="AE138" s="40"/>
      <c r="AF138" s="37"/>
      <c r="AG138" s="38"/>
      <c r="AH138" s="38"/>
      <c r="AI138" s="39"/>
      <c r="AJ138" s="40"/>
      <c r="AK138" s="40"/>
      <c r="AL138" s="37"/>
      <c r="AM138" s="38"/>
      <c r="AN138" s="38"/>
      <c r="AO138" s="39"/>
      <c r="AP138" s="40"/>
      <c r="AQ138" s="40"/>
      <c r="AR138" s="37"/>
      <c r="AS138" s="38"/>
      <c r="AT138" s="38"/>
      <c r="AU138" s="39"/>
      <c r="AV138" s="40"/>
      <c r="AW138" s="40"/>
      <c r="AX138" s="37"/>
      <c r="AY138" s="38"/>
      <c r="AZ138" s="38"/>
      <c r="BA138" s="39"/>
      <c r="BB138" s="40"/>
      <c r="BC138" s="40"/>
      <c r="BD138" s="37"/>
      <c r="BE138" s="38"/>
      <c r="BF138" s="38"/>
      <c r="BG138" s="39"/>
      <c r="BH138" s="40"/>
      <c r="BI138" s="40"/>
      <c r="BJ138" s="37"/>
      <c r="BK138" s="38"/>
      <c r="BL138" s="38"/>
      <c r="BM138" s="39"/>
    </row>
    <row r="139" spans="1:252" ht="25.5" x14ac:dyDescent="0.2">
      <c r="A139" s="33"/>
      <c r="B139" s="34"/>
      <c r="C139" s="35" t="s">
        <v>143</v>
      </c>
      <c r="D139" s="30">
        <v>69403.848582999999</v>
      </c>
      <c r="E139" s="30">
        <v>17345.404073239999</v>
      </c>
      <c r="F139" s="30">
        <v>8353.5078053699981</v>
      </c>
      <c r="G139" s="30">
        <v>13251.759724359999</v>
      </c>
      <c r="H139" s="30">
        <v>17311.996832790002</v>
      </c>
      <c r="I139" s="35"/>
      <c r="J139" s="36">
        <f t="shared" si="2"/>
        <v>24.943857129315532</v>
      </c>
      <c r="K139" s="36">
        <f t="shared" si="2"/>
        <v>99.807400044940223</v>
      </c>
      <c r="M139" s="37"/>
      <c r="N139" s="37"/>
      <c r="O139" s="38"/>
      <c r="P139" s="38"/>
      <c r="Q139" s="39"/>
      <c r="R139" s="40"/>
      <c r="S139" s="40"/>
      <c r="T139" s="37"/>
      <c r="U139" s="38"/>
      <c r="V139" s="38"/>
      <c r="W139" s="39"/>
      <c r="X139" s="40"/>
      <c r="Y139" s="40"/>
      <c r="Z139" s="37"/>
      <c r="AA139" s="38"/>
      <c r="AB139" s="38"/>
      <c r="AC139" s="39"/>
      <c r="AD139" s="40"/>
      <c r="AE139" s="40"/>
      <c r="AF139" s="37"/>
      <c r="AG139" s="38"/>
      <c r="AH139" s="38"/>
      <c r="AI139" s="39"/>
      <c r="AJ139" s="40"/>
      <c r="AK139" s="40"/>
      <c r="AL139" s="37"/>
      <c r="AM139" s="38"/>
      <c r="AN139" s="38"/>
      <c r="AO139" s="39"/>
      <c r="AP139" s="40"/>
      <c r="AQ139" s="40"/>
      <c r="AR139" s="37"/>
      <c r="AS139" s="38"/>
      <c r="AT139" s="38"/>
      <c r="AU139" s="39"/>
      <c r="AV139" s="40"/>
      <c r="AW139" s="40"/>
      <c r="AX139" s="37"/>
      <c r="AY139" s="38"/>
      <c r="AZ139" s="38"/>
      <c r="BA139" s="39"/>
      <c r="BB139" s="40"/>
      <c r="BC139" s="40"/>
      <c r="BD139" s="37"/>
      <c r="BE139" s="38"/>
      <c r="BF139" s="38"/>
      <c r="BG139" s="39"/>
      <c r="BH139" s="40"/>
      <c r="BI139" s="40"/>
      <c r="BJ139" s="37"/>
      <c r="BK139" s="38"/>
      <c r="BL139" s="38"/>
      <c r="BM139" s="39"/>
    </row>
    <row r="140" spans="1:252" x14ac:dyDescent="0.2">
      <c r="A140" s="33"/>
      <c r="B140" s="34"/>
      <c r="C140" s="35" t="s">
        <v>144</v>
      </c>
      <c r="D140" s="30">
        <v>3330</v>
      </c>
      <c r="E140" s="30">
        <v>26.178104879999999</v>
      </c>
      <c r="F140" s="30">
        <v>0</v>
      </c>
      <c r="G140" s="30">
        <v>0</v>
      </c>
      <c r="H140" s="30">
        <v>26.178104879999999</v>
      </c>
      <c r="I140" s="35"/>
      <c r="J140" s="36">
        <f t="shared" si="2"/>
        <v>0.7861292756756757</v>
      </c>
      <c r="K140" s="36">
        <f t="shared" si="2"/>
        <v>100</v>
      </c>
      <c r="M140" s="37"/>
      <c r="N140" s="37"/>
      <c r="O140" s="38"/>
      <c r="P140" s="38"/>
      <c r="Q140" s="39"/>
      <c r="R140" s="40"/>
      <c r="S140" s="40"/>
      <c r="T140" s="37"/>
      <c r="U140" s="38"/>
      <c r="V140" s="38"/>
      <c r="W140" s="39"/>
      <c r="X140" s="40"/>
      <c r="Y140" s="40"/>
      <c r="Z140" s="37"/>
      <c r="AA140" s="38"/>
      <c r="AB140" s="38"/>
      <c r="AC140" s="39"/>
      <c r="AD140" s="40"/>
      <c r="AE140" s="40"/>
      <c r="AF140" s="37"/>
      <c r="AG140" s="38"/>
      <c r="AH140" s="38"/>
      <c r="AI140" s="39"/>
      <c r="AJ140" s="40"/>
      <c r="AK140" s="40"/>
      <c r="AL140" s="37"/>
      <c r="AM140" s="38"/>
      <c r="AN140" s="38"/>
      <c r="AO140" s="39"/>
      <c r="AP140" s="40"/>
      <c r="AQ140" s="40"/>
      <c r="AR140" s="37"/>
      <c r="AS140" s="38"/>
      <c r="AT140" s="38"/>
      <c r="AU140" s="39"/>
      <c r="AV140" s="40"/>
      <c r="AW140" s="40"/>
      <c r="AX140" s="37"/>
      <c r="AY140" s="38"/>
      <c r="AZ140" s="38"/>
      <c r="BA140" s="39"/>
      <c r="BB140" s="40"/>
      <c r="BC140" s="40"/>
      <c r="BD140" s="37"/>
      <c r="BE140" s="38"/>
      <c r="BF140" s="38"/>
      <c r="BG140" s="39"/>
      <c r="BH140" s="40"/>
      <c r="BI140" s="40"/>
      <c r="BJ140" s="37"/>
      <c r="BK140" s="38"/>
      <c r="BL140" s="38"/>
      <c r="BM140" s="39"/>
    </row>
    <row r="141" spans="1:252" s="53" customFormat="1" ht="25.5" x14ac:dyDescent="0.2">
      <c r="A141" s="14"/>
      <c r="B141" s="24"/>
      <c r="C141" s="29" t="s">
        <v>145</v>
      </c>
      <c r="D141" s="30">
        <v>5462.705207</v>
      </c>
      <c r="E141" s="30">
        <v>8.6940325399999985</v>
      </c>
      <c r="F141" s="30">
        <v>0</v>
      </c>
      <c r="G141" s="30">
        <v>7.3504893900000008</v>
      </c>
      <c r="H141" s="30">
        <v>8.6940325399999985</v>
      </c>
      <c r="I141" s="31"/>
      <c r="J141" s="32">
        <f t="shared" si="2"/>
        <v>0.15915251163213645</v>
      </c>
      <c r="K141" s="32">
        <f t="shared" si="2"/>
        <v>100</v>
      </c>
      <c r="L141" s="2"/>
      <c r="M141" s="37"/>
      <c r="N141" s="37"/>
      <c r="O141" s="38"/>
      <c r="P141" s="38"/>
      <c r="Q141" s="39"/>
      <c r="R141" s="40"/>
      <c r="S141" s="40"/>
      <c r="T141" s="37"/>
      <c r="U141" s="38"/>
      <c r="V141" s="38"/>
      <c r="W141" s="39"/>
      <c r="X141" s="40"/>
      <c r="Y141" s="40"/>
      <c r="Z141" s="37"/>
      <c r="AA141" s="38"/>
      <c r="AB141" s="38"/>
      <c r="AC141" s="39"/>
      <c r="AD141" s="40"/>
      <c r="AE141" s="40"/>
      <c r="AF141" s="37"/>
      <c r="AG141" s="38"/>
      <c r="AH141" s="38"/>
      <c r="AI141" s="39"/>
      <c r="AJ141" s="40"/>
      <c r="AK141" s="40"/>
      <c r="AL141" s="37"/>
      <c r="AM141" s="38"/>
      <c r="AN141" s="38"/>
      <c r="AO141" s="39"/>
      <c r="AP141" s="40"/>
      <c r="AQ141" s="40"/>
      <c r="AR141" s="37"/>
      <c r="AS141" s="38"/>
      <c r="AT141" s="38"/>
      <c r="AU141" s="39"/>
      <c r="AV141" s="40"/>
      <c r="AW141" s="40"/>
      <c r="AX141" s="37"/>
      <c r="AY141" s="38"/>
      <c r="AZ141" s="38"/>
      <c r="BA141" s="39"/>
      <c r="BB141" s="40"/>
      <c r="BC141" s="40"/>
      <c r="BD141" s="37"/>
      <c r="BE141" s="38"/>
      <c r="BF141" s="38"/>
      <c r="BG141" s="39"/>
      <c r="BH141" s="40"/>
      <c r="BI141" s="40"/>
      <c r="BJ141" s="37"/>
      <c r="BK141" s="38"/>
      <c r="BL141" s="38"/>
      <c r="BM141" s="39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</row>
    <row r="142" spans="1:252" x14ac:dyDescent="0.2">
      <c r="A142" s="33"/>
      <c r="B142" s="34"/>
      <c r="C142" s="41" t="s">
        <v>146</v>
      </c>
      <c r="D142" s="42">
        <v>1957.4079139999999</v>
      </c>
      <c r="E142" s="42">
        <v>57.962426000000001</v>
      </c>
      <c r="F142" s="42">
        <v>7.1337979999999996</v>
      </c>
      <c r="G142" s="42">
        <v>32.328612</v>
      </c>
      <c r="H142" s="42">
        <v>57.962426000000001</v>
      </c>
      <c r="I142" s="41"/>
      <c r="J142" s="43">
        <f t="shared" si="2"/>
        <v>2.9611827757226492</v>
      </c>
      <c r="K142" s="43">
        <f t="shared" si="2"/>
        <v>100</v>
      </c>
      <c r="M142" s="37"/>
      <c r="N142" s="37"/>
      <c r="O142" s="38"/>
      <c r="P142" s="38"/>
      <c r="Q142" s="39"/>
      <c r="R142" s="40"/>
      <c r="S142" s="40"/>
      <c r="T142" s="37"/>
      <c r="U142" s="38"/>
      <c r="V142" s="38"/>
      <c r="W142" s="39"/>
      <c r="X142" s="40"/>
      <c r="Y142" s="40"/>
      <c r="Z142" s="37"/>
      <c r="AA142" s="38"/>
      <c r="AB142" s="38"/>
      <c r="AC142" s="39"/>
      <c r="AD142" s="40"/>
      <c r="AE142" s="40"/>
      <c r="AF142" s="37"/>
      <c r="AG142" s="38"/>
      <c r="AH142" s="38"/>
      <c r="AI142" s="39"/>
      <c r="AJ142" s="40"/>
      <c r="AK142" s="40"/>
      <c r="AL142" s="37"/>
      <c r="AM142" s="38"/>
      <c r="AN142" s="38"/>
      <c r="AO142" s="39"/>
      <c r="AP142" s="40"/>
      <c r="AQ142" s="40"/>
      <c r="AR142" s="37"/>
      <c r="AS142" s="38"/>
      <c r="AT142" s="38"/>
      <c r="AU142" s="39"/>
      <c r="AV142" s="40"/>
      <c r="AW142" s="40"/>
      <c r="AX142" s="37"/>
      <c r="AY142" s="38"/>
      <c r="AZ142" s="38"/>
      <c r="BA142" s="39"/>
      <c r="BB142" s="40"/>
      <c r="BC142" s="40"/>
      <c r="BD142" s="37"/>
      <c r="BE142" s="38"/>
      <c r="BF142" s="38"/>
      <c r="BG142" s="39"/>
      <c r="BH142" s="40"/>
      <c r="BI142" s="40"/>
      <c r="BJ142" s="37"/>
      <c r="BK142" s="38"/>
      <c r="BL142" s="38"/>
      <c r="BM142" s="39"/>
    </row>
    <row r="143" spans="1:252" ht="14.25" x14ac:dyDescent="0.2">
      <c r="A143" s="14"/>
      <c r="B143" s="20" t="s">
        <v>147</v>
      </c>
      <c r="C143" s="57"/>
      <c r="D143" s="21">
        <f>+D144+SUM(D149:D174)</f>
        <v>123639.01124999998</v>
      </c>
      <c r="E143" s="21">
        <f>+E144+SUM(E149:E174)</f>
        <v>26181.220640509997</v>
      </c>
      <c r="F143" s="21">
        <f>+F144+SUM(F149:F174)</f>
        <v>1497.4171978199995</v>
      </c>
      <c r="G143" s="21">
        <f>+G144+SUM(G149:G174)</f>
        <v>14334.671572039999</v>
      </c>
      <c r="H143" s="21">
        <f>+H144+SUM(H149:H174)</f>
        <v>26242.664076460002</v>
      </c>
      <c r="I143" s="22"/>
      <c r="J143" s="23">
        <f t="shared" si="2"/>
        <v>21.225229651341138</v>
      </c>
      <c r="K143" s="23">
        <f t="shared" si="2"/>
        <v>100.23468514624921</v>
      </c>
      <c r="M143" s="37"/>
      <c r="N143" s="37"/>
      <c r="O143" s="38"/>
      <c r="P143" s="38"/>
      <c r="Q143" s="39"/>
      <c r="R143" s="40"/>
      <c r="S143" s="40"/>
      <c r="T143" s="37"/>
      <c r="U143" s="38"/>
      <c r="V143" s="38"/>
      <c r="W143" s="39"/>
      <c r="X143" s="40"/>
      <c r="Y143" s="40"/>
      <c r="Z143" s="37"/>
      <c r="AA143" s="38"/>
      <c r="AB143" s="38"/>
      <c r="AC143" s="39"/>
      <c r="AD143" s="40"/>
      <c r="AE143" s="40"/>
      <c r="AF143" s="37"/>
      <c r="AG143" s="38"/>
      <c r="AH143" s="38"/>
      <c r="AI143" s="39"/>
      <c r="AJ143" s="40"/>
      <c r="AK143" s="40"/>
      <c r="AL143" s="37"/>
      <c r="AM143" s="38"/>
      <c r="AN143" s="38"/>
      <c r="AO143" s="39"/>
      <c r="AP143" s="40"/>
      <c r="AQ143" s="40"/>
      <c r="AR143" s="37"/>
      <c r="AS143" s="38"/>
      <c r="AT143" s="38"/>
      <c r="AU143" s="39"/>
      <c r="AV143" s="40"/>
      <c r="AW143" s="40"/>
      <c r="AX143" s="37"/>
      <c r="AY143" s="38"/>
      <c r="AZ143" s="38"/>
      <c r="BA143" s="39"/>
      <c r="BB143" s="40"/>
      <c r="BC143" s="40"/>
      <c r="BD143" s="37"/>
      <c r="BE143" s="38"/>
      <c r="BF143" s="38"/>
      <c r="BG143" s="39"/>
      <c r="BH143" s="40"/>
      <c r="BI143" s="40"/>
      <c r="BJ143" s="37"/>
      <c r="BK143" s="38"/>
      <c r="BL143" s="38"/>
      <c r="BM143" s="39"/>
    </row>
    <row r="144" spans="1:252" ht="14.25" x14ac:dyDescent="0.2">
      <c r="A144" s="33"/>
      <c r="B144" s="34"/>
      <c r="C144" s="78" t="s">
        <v>148</v>
      </c>
      <c r="D144" s="46">
        <f>+SUM(D145:D148)</f>
        <v>78303.355347999983</v>
      </c>
      <c r="E144" s="46">
        <f>+SUM(E145:E148)</f>
        <v>19400.185382449999</v>
      </c>
      <c r="F144" s="46">
        <f>+SUM(F145:F148)</f>
        <v>6.7220439599999997</v>
      </c>
      <c r="G144" s="46">
        <f>+SUM(G145:G148)</f>
        <v>10347.497673689999</v>
      </c>
      <c r="H144" s="46">
        <f>+SUM(H145:H148)</f>
        <v>19400.185382449999</v>
      </c>
      <c r="I144" s="78"/>
      <c r="J144" s="79">
        <f t="shared" si="2"/>
        <v>24.775675698992274</v>
      </c>
      <c r="K144" s="79">
        <f t="shared" si="2"/>
        <v>100</v>
      </c>
      <c r="M144" s="37"/>
      <c r="N144" s="37"/>
      <c r="O144" s="38"/>
      <c r="P144" s="38"/>
      <c r="Q144" s="39"/>
      <c r="R144" s="40"/>
      <c r="S144" s="40"/>
      <c r="T144" s="37"/>
      <c r="U144" s="38"/>
      <c r="V144" s="38"/>
      <c r="W144" s="39"/>
      <c r="X144" s="40"/>
      <c r="Y144" s="40"/>
      <c r="Z144" s="37"/>
      <c r="AA144" s="38"/>
      <c r="AB144" s="38"/>
      <c r="AC144" s="39"/>
      <c r="AD144" s="40"/>
      <c r="AE144" s="40"/>
      <c r="AF144" s="37"/>
      <c r="AG144" s="38"/>
      <c r="AH144" s="38"/>
      <c r="AI144" s="39"/>
      <c r="AJ144" s="40"/>
      <c r="AK144" s="40"/>
      <c r="AL144" s="37"/>
      <c r="AM144" s="38"/>
      <c r="AN144" s="38"/>
      <c r="AO144" s="39"/>
      <c r="AP144" s="40"/>
      <c r="AQ144" s="40"/>
      <c r="AR144" s="37"/>
      <c r="AS144" s="38"/>
      <c r="AT144" s="38"/>
      <c r="AU144" s="39"/>
      <c r="AV144" s="40"/>
      <c r="AW144" s="40"/>
      <c r="AX144" s="37"/>
      <c r="AY144" s="38"/>
      <c r="AZ144" s="38"/>
      <c r="BA144" s="39"/>
      <c r="BB144" s="40"/>
      <c r="BC144" s="40"/>
      <c r="BD144" s="37"/>
      <c r="BE144" s="38"/>
      <c r="BF144" s="38"/>
      <c r="BG144" s="39"/>
      <c r="BH144" s="40"/>
      <c r="BI144" s="40"/>
      <c r="BJ144" s="37"/>
      <c r="BK144" s="38"/>
      <c r="BL144" s="38"/>
      <c r="BM144" s="39"/>
    </row>
    <row r="145" spans="1:92" x14ac:dyDescent="0.2">
      <c r="A145" s="14"/>
      <c r="B145" s="24"/>
      <c r="C145" s="49" t="s">
        <v>149</v>
      </c>
      <c r="D145" s="30">
        <v>72330.032307000001</v>
      </c>
      <c r="E145" s="30">
        <v>16097.550593460001</v>
      </c>
      <c r="F145" s="30">
        <v>0</v>
      </c>
      <c r="G145" s="30">
        <v>8528.7583447399993</v>
      </c>
      <c r="H145" s="30">
        <v>16097.550593460001</v>
      </c>
      <c r="I145" s="31"/>
      <c r="J145" s="32">
        <f t="shared" si="2"/>
        <v>22.255693907525188</v>
      </c>
      <c r="K145" s="32">
        <f t="shared" si="2"/>
        <v>100</v>
      </c>
      <c r="M145" s="37"/>
      <c r="N145" s="37"/>
      <c r="O145" s="38"/>
      <c r="P145" s="38"/>
      <c r="Q145" s="39"/>
      <c r="R145" s="40"/>
      <c r="S145" s="40"/>
      <c r="T145" s="37"/>
      <c r="U145" s="38"/>
      <c r="V145" s="38"/>
      <c r="W145" s="39"/>
      <c r="X145" s="40"/>
      <c r="Y145" s="40"/>
      <c r="Z145" s="37"/>
      <c r="AA145" s="38"/>
      <c r="AB145" s="38"/>
      <c r="AC145" s="39"/>
      <c r="AD145" s="40"/>
      <c r="AE145" s="40"/>
      <c r="AF145" s="37"/>
      <c r="AG145" s="38"/>
      <c r="AH145" s="38"/>
      <c r="AI145" s="39"/>
      <c r="AJ145" s="40"/>
      <c r="AK145" s="40"/>
      <c r="AL145" s="37"/>
      <c r="AM145" s="38"/>
      <c r="AN145" s="38"/>
      <c r="AO145" s="39"/>
      <c r="AP145" s="40"/>
      <c r="AQ145" s="40"/>
      <c r="AR145" s="37"/>
      <c r="AS145" s="38"/>
      <c r="AT145" s="38"/>
      <c r="AU145" s="39"/>
      <c r="AV145" s="40"/>
      <c r="AW145" s="40"/>
      <c r="AX145" s="37"/>
      <c r="AY145" s="38"/>
      <c r="AZ145" s="38"/>
      <c r="BA145" s="39"/>
      <c r="BB145" s="40"/>
      <c r="BC145" s="40"/>
      <c r="BD145" s="37"/>
      <c r="BE145" s="38"/>
      <c r="BF145" s="38"/>
      <c r="BG145" s="39"/>
      <c r="BH145" s="40"/>
      <c r="BI145" s="40"/>
      <c r="BJ145" s="37"/>
      <c r="BK145" s="38"/>
      <c r="BL145" s="38"/>
      <c r="BM145" s="39"/>
    </row>
    <row r="146" spans="1:92" ht="25.5" x14ac:dyDescent="0.2">
      <c r="A146" s="33"/>
      <c r="B146" s="34"/>
      <c r="C146" s="80" t="s">
        <v>150</v>
      </c>
      <c r="D146" s="30">
        <v>2897.6795050000001</v>
      </c>
      <c r="E146" s="30">
        <v>2948.48477112</v>
      </c>
      <c r="F146" s="30">
        <v>0</v>
      </c>
      <c r="G146" s="30">
        <v>1800</v>
      </c>
      <c r="H146" s="30">
        <v>2948.48477112</v>
      </c>
      <c r="I146" s="35"/>
      <c r="J146" s="36">
        <f t="shared" si="2"/>
        <v>101.7533086744871</v>
      </c>
      <c r="K146" s="36">
        <f t="shared" si="2"/>
        <v>100</v>
      </c>
      <c r="M146" s="37"/>
      <c r="N146" s="37"/>
      <c r="O146" s="38"/>
      <c r="P146" s="38"/>
      <c r="Q146" s="39"/>
      <c r="R146" s="40"/>
      <c r="S146" s="40"/>
      <c r="T146" s="37"/>
      <c r="U146" s="38"/>
      <c r="V146" s="38"/>
      <c r="W146" s="39"/>
      <c r="X146" s="40"/>
      <c r="Y146" s="40"/>
      <c r="Z146" s="37"/>
      <c r="AA146" s="38"/>
      <c r="AB146" s="38"/>
      <c r="AC146" s="39"/>
      <c r="AD146" s="40"/>
      <c r="AE146" s="40"/>
      <c r="AF146" s="37"/>
      <c r="AG146" s="38"/>
      <c r="AH146" s="38"/>
      <c r="AI146" s="39"/>
      <c r="AJ146" s="40"/>
      <c r="AK146" s="40"/>
      <c r="AL146" s="37"/>
      <c r="AM146" s="38"/>
      <c r="AN146" s="38"/>
      <c r="AO146" s="39"/>
      <c r="AP146" s="40"/>
      <c r="AQ146" s="40"/>
      <c r="AR146" s="37"/>
      <c r="AS146" s="38"/>
      <c r="AT146" s="38"/>
      <c r="AU146" s="39"/>
      <c r="AV146" s="40"/>
      <c r="AW146" s="40"/>
      <c r="AX146" s="37"/>
      <c r="AY146" s="38"/>
      <c r="AZ146" s="38"/>
      <c r="BA146" s="39"/>
      <c r="BB146" s="40"/>
      <c r="BC146" s="40"/>
      <c r="BD146" s="37"/>
      <c r="BE146" s="38"/>
      <c r="BF146" s="38"/>
      <c r="BG146" s="39"/>
      <c r="BH146" s="40"/>
      <c r="BI146" s="40"/>
      <c r="BJ146" s="37"/>
      <c r="BK146" s="38"/>
      <c r="BL146" s="38"/>
      <c r="BM146" s="39"/>
    </row>
    <row r="147" spans="1:92" x14ac:dyDescent="0.2">
      <c r="A147" s="33"/>
      <c r="B147" s="34"/>
      <c r="C147" s="80" t="s">
        <v>36</v>
      </c>
      <c r="D147" s="30">
        <v>556.21761800000002</v>
      </c>
      <c r="E147" s="30">
        <v>34.460983459999994</v>
      </c>
      <c r="F147" s="30">
        <v>6.7220439599999997</v>
      </c>
      <c r="G147" s="30">
        <v>18.739328950000004</v>
      </c>
      <c r="H147" s="30">
        <v>34.460983459999994</v>
      </c>
      <c r="I147" s="35"/>
      <c r="J147" s="36">
        <f t="shared" si="2"/>
        <v>6.1955936570135739</v>
      </c>
      <c r="K147" s="36">
        <f t="shared" si="2"/>
        <v>100</v>
      </c>
      <c r="M147" s="37"/>
      <c r="N147" s="37"/>
      <c r="O147" s="38"/>
      <c r="P147" s="38"/>
      <c r="Q147" s="39"/>
      <c r="R147" s="40"/>
      <c r="S147" s="40"/>
      <c r="T147" s="37"/>
      <c r="U147" s="38"/>
      <c r="V147" s="38"/>
      <c r="W147" s="39"/>
      <c r="X147" s="40"/>
      <c r="Y147" s="40"/>
      <c r="Z147" s="37"/>
      <c r="AA147" s="38"/>
      <c r="AB147" s="38"/>
      <c r="AC147" s="39"/>
      <c r="AD147" s="40"/>
      <c r="AE147" s="40"/>
      <c r="AF147" s="37"/>
      <c r="AG147" s="38"/>
      <c r="AH147" s="38"/>
      <c r="AI147" s="39"/>
      <c r="AJ147" s="40"/>
      <c r="AK147" s="40"/>
      <c r="AL147" s="37"/>
      <c r="AM147" s="38"/>
      <c r="AN147" s="38"/>
      <c r="AO147" s="39"/>
      <c r="AP147" s="40"/>
      <c r="AQ147" s="40"/>
      <c r="AR147" s="37"/>
      <c r="AS147" s="38"/>
      <c r="AT147" s="38"/>
      <c r="AU147" s="39"/>
      <c r="AV147" s="40"/>
      <c r="AW147" s="40"/>
      <c r="AX147" s="37"/>
      <c r="AY147" s="38"/>
      <c r="AZ147" s="38"/>
      <c r="BA147" s="39"/>
      <c r="BB147" s="40"/>
      <c r="BC147" s="40"/>
      <c r="BD147" s="37"/>
      <c r="BE147" s="38"/>
      <c r="BF147" s="38"/>
      <c r="BG147" s="39"/>
      <c r="BH147" s="40"/>
      <c r="BI147" s="40"/>
      <c r="BJ147" s="37"/>
      <c r="BK147" s="38"/>
      <c r="BL147" s="38"/>
      <c r="BM147" s="39"/>
    </row>
    <row r="148" spans="1:92" x14ac:dyDescent="0.2">
      <c r="A148" s="33"/>
      <c r="B148" s="34"/>
      <c r="C148" s="80" t="s">
        <v>151</v>
      </c>
      <c r="D148" s="30">
        <v>2519.4259179999999</v>
      </c>
      <c r="E148" s="30">
        <v>319.68903440999998</v>
      </c>
      <c r="F148" s="30">
        <v>0</v>
      </c>
      <c r="G148" s="30">
        <v>0</v>
      </c>
      <c r="H148" s="30">
        <v>319.68903440999998</v>
      </c>
      <c r="I148" s="35"/>
      <c r="J148" s="36">
        <f t="shared" si="2"/>
        <v>12.688963470844152</v>
      </c>
      <c r="K148" s="36">
        <f t="shared" si="2"/>
        <v>100</v>
      </c>
      <c r="M148" s="37"/>
      <c r="N148" s="37"/>
      <c r="O148" s="38"/>
      <c r="P148" s="38"/>
      <c r="Q148" s="39"/>
      <c r="R148" s="40"/>
      <c r="S148" s="40"/>
      <c r="T148" s="37"/>
      <c r="U148" s="38"/>
      <c r="V148" s="38"/>
      <c r="W148" s="39"/>
      <c r="X148" s="40"/>
      <c r="Y148" s="40"/>
      <c r="Z148" s="37"/>
      <c r="AA148" s="38"/>
      <c r="AB148" s="38"/>
      <c r="AC148" s="39"/>
      <c r="AD148" s="40"/>
      <c r="AE148" s="40"/>
      <c r="AF148" s="37"/>
      <c r="AG148" s="38"/>
      <c r="AH148" s="38"/>
      <c r="AI148" s="39"/>
      <c r="AJ148" s="40"/>
      <c r="AK148" s="40"/>
      <c r="AL148" s="37"/>
      <c r="AM148" s="38"/>
      <c r="AN148" s="38"/>
      <c r="AO148" s="39"/>
      <c r="AP148" s="40"/>
      <c r="AQ148" s="40"/>
      <c r="AR148" s="37"/>
      <c r="AS148" s="38"/>
      <c r="AT148" s="38"/>
      <c r="AU148" s="39"/>
      <c r="AV148" s="40"/>
      <c r="AW148" s="40"/>
      <c r="AX148" s="37"/>
      <c r="AY148" s="38"/>
      <c r="AZ148" s="38"/>
      <c r="BA148" s="39"/>
      <c r="BB148" s="40"/>
      <c r="BC148" s="40"/>
      <c r="BD148" s="37"/>
      <c r="BE148" s="38"/>
      <c r="BF148" s="38"/>
      <c r="BG148" s="39"/>
      <c r="BH148" s="40"/>
      <c r="BI148" s="40"/>
      <c r="BJ148" s="37"/>
      <c r="BK148" s="38"/>
      <c r="BL148" s="38"/>
      <c r="BM148" s="39"/>
    </row>
    <row r="149" spans="1:92" x14ac:dyDescent="0.2">
      <c r="A149" s="33"/>
      <c r="B149" s="34"/>
      <c r="C149" s="35" t="s">
        <v>152</v>
      </c>
      <c r="D149" s="30">
        <v>835.25636699999995</v>
      </c>
      <c r="E149" s="30">
        <v>310.11468137000003</v>
      </c>
      <c r="F149" s="30">
        <v>103.25723499000001</v>
      </c>
      <c r="G149" s="30">
        <v>157.24155970000001</v>
      </c>
      <c r="H149" s="30">
        <v>391.45857766999995</v>
      </c>
      <c r="I149" s="35"/>
      <c r="J149" s="36">
        <f t="shared" si="2"/>
        <v>46.866877420642275</v>
      </c>
      <c r="K149" s="36">
        <f t="shared" si="2"/>
        <v>126.23026292745809</v>
      </c>
      <c r="M149" s="39"/>
      <c r="N149" s="39"/>
      <c r="O149" s="40"/>
      <c r="P149" s="40"/>
      <c r="Q149" s="37"/>
      <c r="R149" s="38"/>
      <c r="S149" s="38"/>
      <c r="T149" s="39"/>
      <c r="U149" s="40"/>
      <c r="V149" s="40"/>
      <c r="W149" s="37"/>
      <c r="X149" s="38"/>
      <c r="Y149" s="38"/>
      <c r="Z149" s="39"/>
      <c r="AA149" s="40"/>
      <c r="AB149" s="40"/>
      <c r="AC149" s="37"/>
      <c r="AD149" s="38"/>
      <c r="AE149" s="38"/>
      <c r="AF149" s="39"/>
      <c r="AG149" s="40"/>
      <c r="AH149" s="40"/>
      <c r="AI149" s="37"/>
      <c r="AJ149" s="38"/>
      <c r="AK149" s="38"/>
      <c r="AL149" s="39"/>
      <c r="AM149" s="40"/>
      <c r="AN149" s="40"/>
      <c r="AO149" s="37"/>
      <c r="AP149" s="38"/>
      <c r="AQ149" s="38"/>
      <c r="AR149" s="39"/>
      <c r="AS149" s="40"/>
      <c r="AT149" s="40"/>
      <c r="AU149" s="37"/>
      <c r="AV149" s="38"/>
      <c r="AW149" s="38"/>
      <c r="AX149" s="39"/>
      <c r="AY149" s="40"/>
      <c r="AZ149" s="40"/>
      <c r="BA149" s="37"/>
      <c r="BB149" s="38"/>
      <c r="BC149" s="38"/>
      <c r="BD149" s="39"/>
      <c r="BE149" s="40"/>
      <c r="BF149" s="40"/>
      <c r="BG149" s="37"/>
      <c r="BH149" s="38"/>
      <c r="BI149" s="38"/>
      <c r="BJ149" s="39"/>
      <c r="BK149" s="40"/>
      <c r="BL149" s="40"/>
      <c r="BM149" s="37"/>
      <c r="BN149" s="38"/>
      <c r="BO149" s="38"/>
      <c r="BP149" s="39"/>
      <c r="BQ149" s="40"/>
      <c r="BR149" s="40"/>
      <c r="BS149" s="37"/>
      <c r="BT149" s="38"/>
      <c r="BU149" s="38"/>
      <c r="BV149" s="39"/>
      <c r="BW149" s="40"/>
      <c r="BX149" s="40"/>
      <c r="BY149" s="37"/>
      <c r="BZ149" s="38"/>
      <c r="CA149" s="38"/>
      <c r="CB149" s="39"/>
      <c r="CC149" s="40"/>
      <c r="CD149" s="40"/>
      <c r="CE149" s="37"/>
      <c r="CF149" s="38"/>
      <c r="CG149" s="38"/>
      <c r="CH149" s="39"/>
      <c r="CI149" s="40"/>
      <c r="CJ149" s="40"/>
      <c r="CK149" s="37"/>
      <c r="CL149" s="38"/>
      <c r="CM149" s="38"/>
      <c r="CN149" s="39"/>
    </row>
    <row r="150" spans="1:92" ht="25.5" x14ac:dyDescent="0.2">
      <c r="A150" s="33"/>
      <c r="B150" s="34"/>
      <c r="C150" s="35" t="s">
        <v>150</v>
      </c>
      <c r="D150" s="30">
        <v>553.48199399999976</v>
      </c>
      <c r="E150" s="30">
        <v>28.74651829000004</v>
      </c>
      <c r="F150" s="30">
        <v>6.3112786099999996</v>
      </c>
      <c r="G150" s="30">
        <v>15.248082509999904</v>
      </c>
      <c r="H150" s="30">
        <v>28.74651829000004</v>
      </c>
      <c r="I150" s="35"/>
      <c r="J150" s="36">
        <f t="shared" si="2"/>
        <v>5.1937585326398263</v>
      </c>
      <c r="K150" s="36">
        <f t="shared" si="2"/>
        <v>100</v>
      </c>
      <c r="M150" s="39"/>
      <c r="N150" s="39"/>
      <c r="O150" s="40"/>
      <c r="P150" s="40"/>
      <c r="Q150" s="37"/>
      <c r="R150" s="38"/>
      <c r="S150" s="38"/>
      <c r="T150" s="39"/>
      <c r="U150" s="40"/>
      <c r="V150" s="40"/>
      <c r="W150" s="37"/>
      <c r="X150" s="38"/>
      <c r="Y150" s="38"/>
      <c r="Z150" s="39"/>
      <c r="AA150" s="40"/>
      <c r="AB150" s="40"/>
      <c r="AC150" s="37"/>
      <c r="AD150" s="38"/>
      <c r="AE150" s="38"/>
      <c r="AF150" s="39"/>
      <c r="AG150" s="40"/>
      <c r="AH150" s="40"/>
      <c r="AI150" s="37"/>
      <c r="AJ150" s="38"/>
      <c r="AK150" s="38"/>
      <c r="AL150" s="39"/>
      <c r="AM150" s="40"/>
      <c r="AN150" s="40"/>
      <c r="AO150" s="37"/>
      <c r="AP150" s="38"/>
      <c r="AQ150" s="38"/>
      <c r="AR150" s="39"/>
      <c r="AS150" s="40"/>
      <c r="AT150" s="40"/>
      <c r="AU150" s="37"/>
      <c r="AV150" s="38"/>
      <c r="AW150" s="38"/>
      <c r="AX150" s="39"/>
      <c r="AY150" s="40"/>
      <c r="AZ150" s="40"/>
      <c r="BA150" s="37"/>
      <c r="BB150" s="38"/>
      <c r="BC150" s="38"/>
      <c r="BD150" s="39"/>
      <c r="BE150" s="40"/>
      <c r="BF150" s="40"/>
      <c r="BG150" s="37"/>
      <c r="BH150" s="38"/>
      <c r="BI150" s="38"/>
      <c r="BJ150" s="39"/>
      <c r="BK150" s="40"/>
      <c r="BL150" s="40"/>
      <c r="BM150" s="37"/>
      <c r="BN150" s="38"/>
      <c r="BO150" s="38"/>
      <c r="BP150" s="39"/>
      <c r="BQ150" s="40"/>
      <c r="BR150" s="40"/>
      <c r="BS150" s="37"/>
      <c r="BT150" s="38"/>
      <c r="BU150" s="38"/>
      <c r="BV150" s="39"/>
      <c r="BW150" s="40"/>
      <c r="BX150" s="40"/>
      <c r="BY150" s="37"/>
      <c r="BZ150" s="38"/>
      <c r="CA150" s="38"/>
      <c r="CB150" s="39"/>
      <c r="CC150" s="40"/>
      <c r="CD150" s="40"/>
      <c r="CE150" s="37"/>
      <c r="CF150" s="38"/>
      <c r="CG150" s="38"/>
      <c r="CH150" s="39"/>
      <c r="CI150" s="40"/>
      <c r="CJ150" s="40"/>
      <c r="CK150" s="37"/>
      <c r="CL150" s="38"/>
      <c r="CM150" s="38"/>
      <c r="CN150" s="39"/>
    </row>
    <row r="151" spans="1:92" x14ac:dyDescent="0.2">
      <c r="A151" s="50"/>
      <c r="B151" s="24"/>
      <c r="C151" s="29" t="s">
        <v>36</v>
      </c>
      <c r="D151" s="30">
        <v>3893.1012880000003</v>
      </c>
      <c r="E151" s="30">
        <v>494.67988486000002</v>
      </c>
      <c r="F151" s="30">
        <v>129.35161575999999</v>
      </c>
      <c r="G151" s="30">
        <v>302.59850829999988</v>
      </c>
      <c r="H151" s="30">
        <v>493.46970670000007</v>
      </c>
      <c r="I151" s="29"/>
      <c r="J151" s="81">
        <f t="shared" si="2"/>
        <v>12.675491085245044</v>
      </c>
      <c r="K151" s="81">
        <f t="shared" si="2"/>
        <v>99.755361356497758</v>
      </c>
      <c r="M151" s="39"/>
      <c r="N151" s="39"/>
      <c r="O151" s="40"/>
      <c r="P151" s="40"/>
      <c r="Q151" s="37"/>
      <c r="R151" s="38"/>
      <c r="S151" s="38"/>
      <c r="T151" s="39"/>
      <c r="U151" s="40"/>
      <c r="V151" s="40"/>
      <c r="W151" s="37"/>
      <c r="X151" s="38"/>
      <c r="Y151" s="38"/>
      <c r="Z151" s="39"/>
      <c r="AA151" s="40"/>
      <c r="AB151" s="40"/>
      <c r="AC151" s="37"/>
      <c r="AD151" s="38"/>
      <c r="AE151" s="38"/>
      <c r="AF151" s="39"/>
      <c r="AG151" s="40"/>
      <c r="AH151" s="40"/>
      <c r="AI151" s="37"/>
      <c r="AJ151" s="38"/>
      <c r="AK151" s="38"/>
      <c r="AL151" s="39"/>
      <c r="AM151" s="40"/>
      <c r="AN151" s="40"/>
      <c r="AO151" s="37"/>
      <c r="AP151" s="38"/>
      <c r="AQ151" s="38"/>
      <c r="AR151" s="39"/>
      <c r="AS151" s="40"/>
      <c r="AT151" s="40"/>
      <c r="AU151" s="37"/>
      <c r="AV151" s="38"/>
      <c r="AW151" s="38"/>
      <c r="AX151" s="39"/>
      <c r="AY151" s="40"/>
      <c r="AZ151" s="40"/>
      <c r="BA151" s="37"/>
      <c r="BB151" s="38"/>
      <c r="BC151" s="38"/>
      <c r="BD151" s="39"/>
      <c r="BE151" s="40"/>
      <c r="BF151" s="40"/>
      <c r="BG151" s="37"/>
      <c r="BH151" s="38"/>
      <c r="BI151" s="38"/>
      <c r="BJ151" s="39"/>
      <c r="BK151" s="40"/>
      <c r="BL151" s="40"/>
      <c r="BM151" s="37"/>
      <c r="BN151" s="38"/>
      <c r="BO151" s="38"/>
      <c r="BP151" s="39"/>
      <c r="BQ151" s="40"/>
      <c r="BR151" s="40"/>
      <c r="BS151" s="37"/>
      <c r="BT151" s="38"/>
      <c r="BU151" s="38"/>
      <c r="BV151" s="39"/>
      <c r="BW151" s="40"/>
      <c r="BX151" s="40"/>
      <c r="BY151" s="37"/>
      <c r="BZ151" s="38"/>
      <c r="CA151" s="38"/>
      <c r="CB151" s="39"/>
      <c r="CC151" s="40"/>
      <c r="CD151" s="40"/>
      <c r="CE151" s="37"/>
      <c r="CF151" s="38"/>
      <c r="CG151" s="38"/>
      <c r="CH151" s="39"/>
      <c r="CI151" s="40"/>
      <c r="CJ151" s="40"/>
      <c r="CK151" s="37"/>
      <c r="CL151" s="38"/>
      <c r="CM151" s="38"/>
      <c r="CN151" s="39"/>
    </row>
    <row r="152" spans="1:92" ht="25.5" x14ac:dyDescent="0.2">
      <c r="A152" s="50"/>
      <c r="B152" s="24"/>
      <c r="C152" s="29" t="s">
        <v>153</v>
      </c>
      <c r="D152" s="30">
        <v>3458.689535</v>
      </c>
      <c r="E152" s="30">
        <v>620.47085478999986</v>
      </c>
      <c r="F152" s="30">
        <v>191.31578342999998</v>
      </c>
      <c r="G152" s="30">
        <v>380.55910390999998</v>
      </c>
      <c r="H152" s="30">
        <v>620.17542191999996</v>
      </c>
      <c r="I152" s="29"/>
      <c r="J152" s="81">
        <f t="shared" si="2"/>
        <v>17.930936432546844</v>
      </c>
      <c r="K152" s="81">
        <f t="shared" si="2"/>
        <v>99.95238569745554</v>
      </c>
      <c r="M152" s="39"/>
      <c r="N152" s="39"/>
      <c r="O152" s="40"/>
      <c r="P152" s="40"/>
      <c r="Q152" s="37"/>
      <c r="R152" s="38"/>
      <c r="S152" s="38"/>
      <c r="T152" s="39"/>
      <c r="U152" s="40"/>
      <c r="V152" s="40"/>
      <c r="W152" s="37"/>
      <c r="X152" s="38"/>
      <c r="Y152" s="38"/>
      <c r="Z152" s="39"/>
      <c r="AA152" s="40"/>
      <c r="AB152" s="40"/>
      <c r="AC152" s="37"/>
      <c r="AD152" s="38"/>
      <c r="AE152" s="38"/>
      <c r="AF152" s="39"/>
      <c r="AG152" s="40"/>
      <c r="AH152" s="40"/>
      <c r="AI152" s="37"/>
      <c r="AJ152" s="38"/>
      <c r="AK152" s="38"/>
      <c r="AL152" s="39"/>
      <c r="AM152" s="40"/>
      <c r="AN152" s="40"/>
      <c r="AO152" s="37"/>
      <c r="AP152" s="38"/>
      <c r="AQ152" s="38"/>
      <c r="AR152" s="39"/>
      <c r="AS152" s="40"/>
      <c r="AT152" s="40"/>
      <c r="AU152" s="37"/>
      <c r="AV152" s="38"/>
      <c r="AW152" s="38"/>
      <c r="AX152" s="39"/>
      <c r="AY152" s="40"/>
      <c r="AZ152" s="40"/>
      <c r="BA152" s="37"/>
      <c r="BB152" s="38"/>
      <c r="BC152" s="38"/>
      <c r="BD152" s="39"/>
      <c r="BE152" s="40"/>
      <c r="BF152" s="40"/>
      <c r="BG152" s="37"/>
      <c r="BH152" s="38"/>
      <c r="BI152" s="38"/>
      <c r="BJ152" s="39"/>
      <c r="BK152" s="40"/>
      <c r="BL152" s="40"/>
      <c r="BM152" s="37"/>
      <c r="BN152" s="38"/>
      <c r="BO152" s="38"/>
      <c r="BP152" s="39"/>
      <c r="BQ152" s="40"/>
      <c r="BR152" s="40"/>
      <c r="BS152" s="37"/>
      <c r="BT152" s="38"/>
      <c r="BU152" s="38"/>
      <c r="BV152" s="39"/>
      <c r="BW152" s="40"/>
      <c r="BX152" s="40"/>
      <c r="BY152" s="37"/>
      <c r="BZ152" s="38"/>
      <c r="CA152" s="38"/>
      <c r="CB152" s="39"/>
      <c r="CC152" s="40"/>
      <c r="CD152" s="40"/>
      <c r="CE152" s="37"/>
      <c r="CF152" s="38"/>
      <c r="CG152" s="38"/>
      <c r="CH152" s="39"/>
      <c r="CI152" s="40"/>
      <c r="CJ152" s="40"/>
      <c r="CK152" s="37"/>
      <c r="CL152" s="38"/>
      <c r="CM152" s="38"/>
      <c r="CN152" s="39"/>
    </row>
    <row r="153" spans="1:92" ht="25.5" x14ac:dyDescent="0.2">
      <c r="A153" s="50"/>
      <c r="B153" s="24"/>
      <c r="C153" s="29" t="s">
        <v>154</v>
      </c>
      <c r="D153" s="30">
        <v>246.50540599999999</v>
      </c>
      <c r="E153" s="30">
        <v>35.583383559999994</v>
      </c>
      <c r="F153" s="30">
        <v>8.4985518500000001</v>
      </c>
      <c r="G153" s="30">
        <v>20.815179530000002</v>
      </c>
      <c r="H153" s="30">
        <v>35.549590739999992</v>
      </c>
      <c r="I153" s="29"/>
      <c r="J153" s="81">
        <f t="shared" si="2"/>
        <v>14.421424388558842</v>
      </c>
      <c r="K153" s="81">
        <f t="shared" si="2"/>
        <v>99.905032021637226</v>
      </c>
    </row>
    <row r="154" spans="1:92" x14ac:dyDescent="0.2">
      <c r="A154" s="50"/>
      <c r="B154" s="24"/>
      <c r="C154" s="29" t="s">
        <v>155</v>
      </c>
      <c r="D154" s="30">
        <v>2039.894458</v>
      </c>
      <c r="E154" s="30">
        <v>300.59464657999996</v>
      </c>
      <c r="F154" s="30">
        <v>79.307871469999995</v>
      </c>
      <c r="G154" s="30">
        <v>185.23705122999999</v>
      </c>
      <c r="H154" s="30">
        <v>300.17174911000001</v>
      </c>
      <c r="I154" s="29"/>
      <c r="J154" s="81">
        <f t="shared" si="2"/>
        <v>14.715062729485586</v>
      </c>
      <c r="K154" s="81">
        <f t="shared" si="2"/>
        <v>99.859313040065274</v>
      </c>
    </row>
    <row r="155" spans="1:92" ht="25.5" x14ac:dyDescent="0.2">
      <c r="A155" s="14"/>
      <c r="B155" s="24"/>
      <c r="C155" s="29" t="s">
        <v>156</v>
      </c>
      <c r="D155" s="30">
        <v>17579.664044000001</v>
      </c>
      <c r="E155" s="30">
        <v>3123.15569013</v>
      </c>
      <c r="F155" s="30">
        <v>780.74076679999996</v>
      </c>
      <c r="G155" s="30">
        <v>1805.3404869000001</v>
      </c>
      <c r="H155" s="30">
        <v>3109.2295996300004</v>
      </c>
      <c r="I155" s="31"/>
      <c r="J155" s="32">
        <f t="shared" si="2"/>
        <v>17.686513188465572</v>
      </c>
      <c r="K155" s="32">
        <f t="shared" si="2"/>
        <v>99.554101944260736</v>
      </c>
    </row>
    <row r="156" spans="1:92" x14ac:dyDescent="0.2">
      <c r="A156" s="14"/>
      <c r="B156" s="24"/>
      <c r="C156" s="29" t="s">
        <v>157</v>
      </c>
      <c r="D156" s="30">
        <v>1358.805372</v>
      </c>
      <c r="E156" s="30">
        <v>185.66517625999998</v>
      </c>
      <c r="F156" s="30">
        <v>42.063440329999999</v>
      </c>
      <c r="G156" s="30">
        <v>101.41392666999998</v>
      </c>
      <c r="H156" s="30">
        <v>185.26419502999997</v>
      </c>
      <c r="I156" s="31"/>
      <c r="J156" s="32">
        <f t="shared" si="2"/>
        <v>13.634343729250428</v>
      </c>
      <c r="K156" s="32">
        <f t="shared" si="2"/>
        <v>99.784029919838872</v>
      </c>
    </row>
    <row r="157" spans="1:92" x14ac:dyDescent="0.2">
      <c r="A157" s="14"/>
      <c r="B157" s="24"/>
      <c r="C157" s="29" t="s">
        <v>158</v>
      </c>
      <c r="D157" s="30">
        <v>1376.3114820000001</v>
      </c>
      <c r="E157" s="30">
        <v>15.174166700000001</v>
      </c>
      <c r="F157" s="30">
        <v>0</v>
      </c>
      <c r="G157" s="30">
        <v>9.087635950000001</v>
      </c>
      <c r="H157" s="30">
        <v>15.124992790000002</v>
      </c>
      <c r="I157" s="31"/>
      <c r="J157" s="32">
        <f t="shared" si="2"/>
        <v>1.0989512903010135</v>
      </c>
      <c r="K157" s="32">
        <f t="shared" si="2"/>
        <v>99.6759366693922</v>
      </c>
    </row>
    <row r="158" spans="1:92" x14ac:dyDescent="0.2">
      <c r="A158" s="14"/>
      <c r="B158" s="24"/>
      <c r="C158" s="29" t="s">
        <v>159</v>
      </c>
      <c r="D158" s="30">
        <v>1191.718531</v>
      </c>
      <c r="E158" s="30">
        <v>251.36343146000002</v>
      </c>
      <c r="F158" s="30">
        <v>0</v>
      </c>
      <c r="G158" s="30">
        <v>145.15579531999998</v>
      </c>
      <c r="H158" s="30">
        <v>250.24319797999999</v>
      </c>
      <c r="I158" s="31"/>
      <c r="J158" s="32">
        <f t="shared" si="2"/>
        <v>20.998515292869939</v>
      </c>
      <c r="K158" s="32">
        <f t="shared" si="2"/>
        <v>99.55433713110402</v>
      </c>
    </row>
    <row r="159" spans="1:92" x14ac:dyDescent="0.2">
      <c r="A159" s="14"/>
      <c r="B159" s="24"/>
      <c r="C159" s="29" t="s">
        <v>160</v>
      </c>
      <c r="D159" s="30">
        <v>703.85911899999996</v>
      </c>
      <c r="E159" s="30">
        <v>80.758024329999998</v>
      </c>
      <c r="F159" s="30">
        <v>16.821456209999997</v>
      </c>
      <c r="G159" s="30">
        <v>43.010101030000008</v>
      </c>
      <c r="H159" s="30">
        <v>80.301487620000003</v>
      </c>
      <c r="I159" s="31"/>
      <c r="J159" s="32">
        <f t="shared" si="2"/>
        <v>11.408744371187156</v>
      </c>
      <c r="K159" s="32">
        <f t="shared" si="2"/>
        <v>99.43468563800613</v>
      </c>
    </row>
    <row r="160" spans="1:92" x14ac:dyDescent="0.2">
      <c r="A160" s="14"/>
      <c r="B160" s="24"/>
      <c r="C160" s="29" t="s">
        <v>161</v>
      </c>
      <c r="D160" s="30">
        <v>682.62710100000004</v>
      </c>
      <c r="E160" s="30">
        <v>94.800957919999988</v>
      </c>
      <c r="F160" s="30">
        <v>24.913884449999998</v>
      </c>
      <c r="G160" s="30">
        <v>58.895478789999999</v>
      </c>
      <c r="H160" s="30">
        <v>94.605031719999971</v>
      </c>
      <c r="I160" s="31"/>
      <c r="J160" s="32">
        <f t="shared" si="2"/>
        <v>13.858962174430278</v>
      </c>
      <c r="K160" s="32">
        <f t="shared" si="2"/>
        <v>99.793328881586447</v>
      </c>
    </row>
    <row r="161" spans="1:252" ht="38.25" x14ac:dyDescent="0.2">
      <c r="A161" s="14"/>
      <c r="B161" s="24"/>
      <c r="C161" s="29" t="s">
        <v>162</v>
      </c>
      <c r="D161" s="30">
        <v>829.01190499999996</v>
      </c>
      <c r="E161" s="30">
        <v>55.59036553</v>
      </c>
      <c r="F161" s="30">
        <v>8.8395871900000014</v>
      </c>
      <c r="G161" s="30">
        <v>23.758661939999996</v>
      </c>
      <c r="H161" s="30">
        <v>55.574583270000005</v>
      </c>
      <c r="I161" s="31"/>
      <c r="J161" s="32">
        <f t="shared" si="2"/>
        <v>6.7037135335227802</v>
      </c>
      <c r="K161" s="32">
        <f t="shared" si="2"/>
        <v>99.9716097207681</v>
      </c>
    </row>
    <row r="162" spans="1:252" x14ac:dyDescent="0.2">
      <c r="A162" s="14"/>
      <c r="B162" s="24"/>
      <c r="C162" s="29" t="s">
        <v>163</v>
      </c>
      <c r="D162" s="30">
        <v>365.708977</v>
      </c>
      <c r="E162" s="30">
        <v>6.4927318999999981</v>
      </c>
      <c r="F162" s="30">
        <v>1.3711411</v>
      </c>
      <c r="G162" s="30">
        <v>3.2811054900000007</v>
      </c>
      <c r="H162" s="30">
        <v>6.4927318999999981</v>
      </c>
      <c r="I162" s="31"/>
      <c r="J162" s="32">
        <f t="shared" si="2"/>
        <v>1.7753821503812848</v>
      </c>
      <c r="K162" s="32">
        <f t="shared" si="2"/>
        <v>100</v>
      </c>
    </row>
    <row r="163" spans="1:252" ht="25.5" x14ac:dyDescent="0.2">
      <c r="A163" s="14"/>
      <c r="B163" s="24"/>
      <c r="C163" s="29" t="s">
        <v>164</v>
      </c>
      <c r="D163" s="30">
        <v>1457.6018670000001</v>
      </c>
      <c r="E163" s="30">
        <v>12.27550018</v>
      </c>
      <c r="F163" s="30">
        <v>3.0377559700000001</v>
      </c>
      <c r="G163" s="30">
        <v>6.9982820500000003</v>
      </c>
      <c r="H163" s="30">
        <v>12.263897980000001</v>
      </c>
      <c r="I163" s="31"/>
      <c r="J163" s="32">
        <f t="shared" si="2"/>
        <v>0.84137501862845787</v>
      </c>
      <c r="K163" s="32">
        <f t="shared" si="2"/>
        <v>99.905484910350921</v>
      </c>
    </row>
    <row r="164" spans="1:252" ht="25.5" x14ac:dyDescent="0.2">
      <c r="A164" s="14"/>
      <c r="B164" s="24"/>
      <c r="C164" s="29" t="s">
        <v>39</v>
      </c>
      <c r="D164" s="30">
        <v>464.41803399999998</v>
      </c>
      <c r="E164" s="30">
        <v>177.91912837999999</v>
      </c>
      <c r="F164" s="30">
        <v>59.953106850000005</v>
      </c>
      <c r="G164" s="30">
        <v>161.63881471000002</v>
      </c>
      <c r="H164" s="30">
        <v>177.91912838000002</v>
      </c>
      <c r="I164" s="31"/>
      <c r="J164" s="32">
        <f t="shared" si="2"/>
        <v>38.310124791579483</v>
      </c>
      <c r="K164" s="32">
        <f t="shared" si="2"/>
        <v>100.00000000000003</v>
      </c>
    </row>
    <row r="165" spans="1:252" s="53" customFormat="1" x14ac:dyDescent="0.2">
      <c r="A165" s="14"/>
      <c r="B165" s="24"/>
      <c r="C165" s="29" t="s">
        <v>165</v>
      </c>
      <c r="D165" s="30">
        <v>75.634738999999996</v>
      </c>
      <c r="E165" s="30">
        <v>4.2911116799999993</v>
      </c>
      <c r="F165" s="30">
        <v>1.0510270899999998</v>
      </c>
      <c r="G165" s="30">
        <v>2.9116867000000002</v>
      </c>
      <c r="H165" s="30">
        <v>4.2911116799999993</v>
      </c>
      <c r="I165" s="31"/>
      <c r="J165" s="32">
        <f t="shared" si="2"/>
        <v>5.673466632839177</v>
      </c>
      <c r="K165" s="32">
        <f t="shared" si="2"/>
        <v>100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</row>
    <row r="166" spans="1:252" x14ac:dyDescent="0.2">
      <c r="A166" s="14"/>
      <c r="B166" s="24"/>
      <c r="C166" s="29" t="s">
        <v>166</v>
      </c>
      <c r="D166" s="30">
        <v>39.703702</v>
      </c>
      <c r="E166" s="30">
        <v>2.9609006299999994</v>
      </c>
      <c r="F166" s="30">
        <v>0.14456503000000001</v>
      </c>
      <c r="G166" s="30">
        <v>0.90593292000000003</v>
      </c>
      <c r="H166" s="30">
        <v>2.9608886299999995</v>
      </c>
      <c r="I166" s="31"/>
      <c r="J166" s="32">
        <f t="shared" si="2"/>
        <v>7.4574623545179728</v>
      </c>
      <c r="K166" s="32">
        <f t="shared" si="2"/>
        <v>99.999594717908522</v>
      </c>
    </row>
    <row r="167" spans="1:252" x14ac:dyDescent="0.2">
      <c r="A167" s="14"/>
      <c r="B167" s="24"/>
      <c r="C167" s="29" t="s">
        <v>135</v>
      </c>
      <c r="D167" s="30">
        <v>5825.1356500000002</v>
      </c>
      <c r="E167" s="30">
        <v>862.68159329999992</v>
      </c>
      <c r="F167" s="30">
        <v>0.20219466999999999</v>
      </c>
      <c r="G167" s="30">
        <v>486.37735250000009</v>
      </c>
      <c r="H167" s="30">
        <v>862.68159329999992</v>
      </c>
      <c r="I167" s="31"/>
      <c r="J167" s="32">
        <f t="shared" si="2"/>
        <v>14.809639554059139</v>
      </c>
      <c r="K167" s="32">
        <f t="shared" si="2"/>
        <v>100</v>
      </c>
    </row>
    <row r="168" spans="1:252" ht="25.5" x14ac:dyDescent="0.2">
      <c r="A168" s="14"/>
      <c r="B168" s="24"/>
      <c r="C168" s="29" t="s">
        <v>167</v>
      </c>
      <c r="D168" s="30">
        <v>131.58019200000001</v>
      </c>
      <c r="E168" s="30">
        <v>0.80535746000000008</v>
      </c>
      <c r="F168" s="30">
        <v>8.3802320000000013E-2</v>
      </c>
      <c r="G168" s="30">
        <v>0.44682262</v>
      </c>
      <c r="H168" s="30">
        <v>0.80534546000000007</v>
      </c>
      <c r="I168" s="31"/>
      <c r="J168" s="32">
        <f t="shared" si="2"/>
        <v>0.61205676003269549</v>
      </c>
      <c r="K168" s="32">
        <f t="shared" si="2"/>
        <v>99.998509978413807</v>
      </c>
    </row>
    <row r="169" spans="1:252" x14ac:dyDescent="0.2">
      <c r="A169" s="14"/>
      <c r="B169" s="24"/>
      <c r="C169" s="29" t="s">
        <v>168</v>
      </c>
      <c r="D169" s="30">
        <v>91.965765000000005</v>
      </c>
      <c r="E169" s="30">
        <v>8.4055324000000002</v>
      </c>
      <c r="F169" s="30">
        <v>0.48138896999999997</v>
      </c>
      <c r="G169" s="30">
        <v>1.8880729599999999</v>
      </c>
      <c r="H169" s="30">
        <v>8.2357203999999999</v>
      </c>
      <c r="I169" s="31"/>
      <c r="J169" s="32">
        <f t="shared" si="2"/>
        <v>8.955202406025764</v>
      </c>
      <c r="K169" s="32">
        <f t="shared" si="2"/>
        <v>97.979759140539386</v>
      </c>
    </row>
    <row r="170" spans="1:252" ht="25.5" x14ac:dyDescent="0.2">
      <c r="A170" s="14"/>
      <c r="B170" s="24"/>
      <c r="C170" s="29" t="s">
        <v>169</v>
      </c>
      <c r="D170" s="30">
        <v>315.145082</v>
      </c>
      <c r="E170" s="30">
        <v>35.070707099999993</v>
      </c>
      <c r="F170" s="30">
        <v>8.9827897800000009</v>
      </c>
      <c r="G170" s="30">
        <v>20.890787879999998</v>
      </c>
      <c r="H170" s="30">
        <v>33.478710559999996</v>
      </c>
      <c r="I170" s="31"/>
      <c r="J170" s="32">
        <f t="shared" si="2"/>
        <v>10.623269240800019</v>
      </c>
      <c r="K170" s="32">
        <f t="shared" si="2"/>
        <v>95.460608947915972</v>
      </c>
    </row>
    <row r="171" spans="1:252" x14ac:dyDescent="0.2">
      <c r="A171" s="14"/>
      <c r="B171" s="24"/>
      <c r="C171" s="29" t="s">
        <v>170</v>
      </c>
      <c r="D171" s="30">
        <v>763.02160900000001</v>
      </c>
      <c r="E171" s="30">
        <v>46.813808139999999</v>
      </c>
      <c r="F171" s="30">
        <v>16.418314259999999</v>
      </c>
      <c r="G171" s="30">
        <v>37.943579100000001</v>
      </c>
      <c r="H171" s="30">
        <v>46.813808140000006</v>
      </c>
      <c r="I171" s="31"/>
      <c r="J171" s="32">
        <f t="shared" si="2"/>
        <v>6.1353187888549048</v>
      </c>
      <c r="K171" s="32">
        <f t="shared" si="2"/>
        <v>100.00000000000003</v>
      </c>
    </row>
    <row r="172" spans="1:252" x14ac:dyDescent="0.2">
      <c r="A172" s="14"/>
      <c r="B172" s="24"/>
      <c r="C172" s="29" t="s">
        <v>171</v>
      </c>
      <c r="D172" s="30">
        <v>101.354214</v>
      </c>
      <c r="E172" s="30">
        <v>6.8375429000000008</v>
      </c>
      <c r="F172" s="30">
        <v>1.9182209699999997</v>
      </c>
      <c r="G172" s="30">
        <v>3.8802707999999995</v>
      </c>
      <c r="H172" s="30">
        <v>6.8375428999999999</v>
      </c>
      <c r="I172" s="31"/>
      <c r="J172" s="32">
        <f t="shared" si="2"/>
        <v>6.7461851166839493</v>
      </c>
      <c r="K172" s="32">
        <f t="shared" si="2"/>
        <v>99.999999999999986</v>
      </c>
    </row>
    <row r="173" spans="1:252" x14ac:dyDescent="0.2">
      <c r="A173" s="14"/>
      <c r="B173" s="24"/>
      <c r="C173" s="29" t="s">
        <v>172</v>
      </c>
      <c r="D173" s="30">
        <v>312.120136</v>
      </c>
      <c r="E173" s="30">
        <v>2.85715E-2</v>
      </c>
      <c r="F173" s="30">
        <v>0</v>
      </c>
      <c r="G173" s="30">
        <v>1.428575E-2</v>
      </c>
      <c r="H173" s="30">
        <v>2.85715E-2</v>
      </c>
      <c r="I173" s="31"/>
      <c r="J173" s="32">
        <f t="shared" si="2"/>
        <v>9.1540072890394994E-3</v>
      </c>
      <c r="K173" s="32">
        <f t="shared" si="2"/>
        <v>100</v>
      </c>
    </row>
    <row r="174" spans="1:252" x14ac:dyDescent="0.2">
      <c r="A174" s="14"/>
      <c r="B174" s="24"/>
      <c r="C174" s="54" t="s">
        <v>173</v>
      </c>
      <c r="D174" s="42">
        <v>643.33933300000001</v>
      </c>
      <c r="E174" s="42">
        <v>19.754990710000001</v>
      </c>
      <c r="F174" s="42">
        <v>5.6293757599999994</v>
      </c>
      <c r="G174" s="42">
        <v>11.63533309</v>
      </c>
      <c r="H174" s="42">
        <v>19.754990710000001</v>
      </c>
      <c r="I174" s="70"/>
      <c r="J174" s="71">
        <f t="shared" si="2"/>
        <v>3.0706953075415337</v>
      </c>
      <c r="K174" s="71">
        <f t="shared" si="2"/>
        <v>100</v>
      </c>
    </row>
    <row r="175" spans="1:252" ht="14.25" x14ac:dyDescent="0.2">
      <c r="A175" s="14"/>
      <c r="B175" s="20" t="s">
        <v>174</v>
      </c>
      <c r="C175" s="57"/>
      <c r="D175" s="21">
        <f>+D176</f>
        <v>328.98642899999999</v>
      </c>
      <c r="E175" s="21">
        <f>+E176</f>
        <v>103.09919240000001</v>
      </c>
      <c r="F175" s="21">
        <f>+F176</f>
        <v>0.83325700000000003</v>
      </c>
      <c r="G175" s="21">
        <f>+G176</f>
        <v>36.387481139999998</v>
      </c>
      <c r="H175" s="21">
        <f>+H176</f>
        <v>103.09919240000001</v>
      </c>
      <c r="I175" s="22"/>
      <c r="J175" s="23">
        <f t="shared" si="2"/>
        <v>31.338433233669953</v>
      </c>
      <c r="K175" s="23">
        <f t="shared" si="2"/>
        <v>100</v>
      </c>
    </row>
    <row r="176" spans="1:252" ht="25.5" x14ac:dyDescent="0.2">
      <c r="A176" s="14"/>
      <c r="B176" s="24"/>
      <c r="C176" s="38" t="s">
        <v>175</v>
      </c>
      <c r="D176" s="44">
        <v>328.98642899999999</v>
      </c>
      <c r="E176" s="44">
        <v>103.09919240000001</v>
      </c>
      <c r="F176" s="44">
        <v>0.83325700000000003</v>
      </c>
      <c r="G176" s="44">
        <v>36.387481139999998</v>
      </c>
      <c r="H176" s="44">
        <v>103.09919240000001</v>
      </c>
      <c r="J176" s="1">
        <f t="shared" si="2"/>
        <v>31.338433233669953</v>
      </c>
      <c r="K176" s="1">
        <f t="shared" si="2"/>
        <v>100</v>
      </c>
    </row>
    <row r="177" spans="1:11" ht="14.25" x14ac:dyDescent="0.2">
      <c r="A177" s="14"/>
      <c r="B177" s="20" t="s">
        <v>176</v>
      </c>
      <c r="C177" s="57"/>
      <c r="D177" s="21">
        <f>+D178+SUM(D182:D188)</f>
        <v>4256.1629039999998</v>
      </c>
      <c r="E177" s="21">
        <f>+E178+SUM(E182:E188)</f>
        <v>939.18841394999993</v>
      </c>
      <c r="F177" s="21">
        <f>+F178+SUM(F182:F188)</f>
        <v>99.787682040000007</v>
      </c>
      <c r="G177" s="21">
        <f>+G178+SUM(G182:G188)</f>
        <v>437.91013946999999</v>
      </c>
      <c r="H177" s="21">
        <f>+H178+SUM(H182:H188)</f>
        <v>893.83212764000007</v>
      </c>
      <c r="I177" s="22"/>
      <c r="J177" s="23">
        <f t="shared" si="2"/>
        <v>21.000890891651832</v>
      </c>
      <c r="K177" s="23">
        <f t="shared" si="2"/>
        <v>95.170693586471927</v>
      </c>
    </row>
    <row r="178" spans="1:11" ht="14.25" x14ac:dyDescent="0.2">
      <c r="A178" s="14"/>
      <c r="B178" s="24"/>
      <c r="C178" s="45" t="s">
        <v>177</v>
      </c>
      <c r="D178" s="46">
        <f>+SUM(D179:D181)</f>
        <v>1902.0855910000002</v>
      </c>
      <c r="E178" s="46">
        <f>+SUM(E179:E181)</f>
        <v>463.21012917000013</v>
      </c>
      <c r="F178" s="46">
        <f>+SUM(F179:F181)</f>
        <v>5.5005892499999991</v>
      </c>
      <c r="G178" s="46">
        <f>+SUM(G179:G181)</f>
        <v>222.26863370000004</v>
      </c>
      <c r="H178" s="46">
        <f>+SUM(H179:H181)</f>
        <v>420.35075759000023</v>
      </c>
      <c r="I178" s="47"/>
      <c r="J178" s="48">
        <f t="shared" si="2"/>
        <v>22.099465953527648</v>
      </c>
      <c r="K178" s="48">
        <f t="shared" si="2"/>
        <v>90.747315552706681</v>
      </c>
    </row>
    <row r="179" spans="1:11" x14ac:dyDescent="0.2">
      <c r="A179" s="14"/>
      <c r="B179" s="24"/>
      <c r="C179" s="49" t="s">
        <v>178</v>
      </c>
      <c r="D179" s="30">
        <v>1655.5479170000001</v>
      </c>
      <c r="E179" s="30">
        <v>433.58658875000015</v>
      </c>
      <c r="F179" s="30">
        <v>1.70777997</v>
      </c>
      <c r="G179" s="30">
        <v>213.54947124000003</v>
      </c>
      <c r="H179" s="30">
        <v>390.85409767000021</v>
      </c>
      <c r="I179" s="31"/>
      <c r="J179" s="32">
        <f t="shared" si="2"/>
        <v>23.60874570023093</v>
      </c>
      <c r="K179" s="32">
        <f t="shared" si="2"/>
        <v>90.144415858618984</v>
      </c>
    </row>
    <row r="180" spans="1:11" ht="25.5" x14ac:dyDescent="0.2">
      <c r="A180" s="14"/>
      <c r="B180" s="24"/>
      <c r="C180" s="49" t="s">
        <v>179</v>
      </c>
      <c r="D180" s="30">
        <v>213.637674</v>
      </c>
      <c r="E180" s="30">
        <v>21.623540419999994</v>
      </c>
      <c r="F180" s="30">
        <v>3.7928092799999993</v>
      </c>
      <c r="G180" s="30">
        <v>8.7191624600000015</v>
      </c>
      <c r="H180" s="30">
        <v>21.496659919999995</v>
      </c>
      <c r="I180" s="31"/>
      <c r="J180" s="32">
        <f t="shared" ref="J180:K236" si="3">+IF(D180=0,"n.a.",IF(ABS((($H180/D180)*100)&gt;500),"-o-",((($H180/D180)*100))))</f>
        <v>10.062204627822336</v>
      </c>
      <c r="K180" s="32">
        <f t="shared" si="3"/>
        <v>99.413229760087546</v>
      </c>
    </row>
    <row r="181" spans="1:11" ht="25.5" x14ac:dyDescent="0.2">
      <c r="A181" s="14"/>
      <c r="B181" s="24"/>
      <c r="C181" s="49" t="s">
        <v>180</v>
      </c>
      <c r="D181" s="30">
        <v>32.9</v>
      </c>
      <c r="E181" s="30">
        <v>8</v>
      </c>
      <c r="F181" s="30">
        <v>0</v>
      </c>
      <c r="G181" s="30">
        <v>0</v>
      </c>
      <c r="H181" s="30">
        <v>8</v>
      </c>
      <c r="I181" s="31"/>
      <c r="J181" s="32">
        <f t="shared" si="3"/>
        <v>24.316109422492403</v>
      </c>
      <c r="K181" s="32">
        <f t="shared" si="3"/>
        <v>100</v>
      </c>
    </row>
    <row r="182" spans="1:11" x14ac:dyDescent="0.2">
      <c r="A182" s="14"/>
      <c r="B182" s="24"/>
      <c r="C182" s="29" t="s">
        <v>181</v>
      </c>
      <c r="D182" s="30">
        <v>913.75429699999995</v>
      </c>
      <c r="E182" s="30">
        <v>193.66656251999984</v>
      </c>
      <c r="F182" s="30">
        <v>41.613863370000004</v>
      </c>
      <c r="G182" s="30">
        <v>97.361005280000015</v>
      </c>
      <c r="H182" s="30">
        <v>192.46870536999987</v>
      </c>
      <c r="I182" s="31"/>
      <c r="J182" s="32">
        <f t="shared" si="3"/>
        <v>21.063507553606602</v>
      </c>
      <c r="K182" s="32">
        <f t="shared" si="3"/>
        <v>99.381484787867663</v>
      </c>
    </row>
    <row r="183" spans="1:11" x14ac:dyDescent="0.2">
      <c r="A183" s="14"/>
      <c r="B183" s="24"/>
      <c r="C183" s="29" t="s">
        <v>182</v>
      </c>
      <c r="D183" s="30">
        <v>205.68238700000001</v>
      </c>
      <c r="E183" s="30">
        <v>36.255772019999988</v>
      </c>
      <c r="F183" s="30">
        <v>9.9227677700000019</v>
      </c>
      <c r="G183" s="30">
        <v>20.044559109999998</v>
      </c>
      <c r="H183" s="30">
        <v>36.255772019999995</v>
      </c>
      <c r="I183" s="31"/>
      <c r="J183" s="32">
        <f t="shared" si="3"/>
        <v>17.627066930140202</v>
      </c>
      <c r="K183" s="32">
        <f t="shared" si="3"/>
        <v>100.00000000000003</v>
      </c>
    </row>
    <row r="184" spans="1:11" ht="25.5" x14ac:dyDescent="0.2">
      <c r="A184" s="14"/>
      <c r="B184" s="24"/>
      <c r="C184" s="29" t="s">
        <v>183</v>
      </c>
      <c r="D184" s="30">
        <v>554.90859899999998</v>
      </c>
      <c r="E184" s="30">
        <v>97.154508809999996</v>
      </c>
      <c r="F184" s="30">
        <v>23.121186009999999</v>
      </c>
      <c r="G184" s="30">
        <v>50.679408780000003</v>
      </c>
      <c r="H184" s="30">
        <v>96.357447459999989</v>
      </c>
      <c r="I184" s="31"/>
      <c r="J184" s="32">
        <f t="shared" si="3"/>
        <v>17.364561953742584</v>
      </c>
      <c r="K184" s="32">
        <f t="shared" si="3"/>
        <v>99.179594071584702</v>
      </c>
    </row>
    <row r="185" spans="1:11" x14ac:dyDescent="0.2">
      <c r="A185" s="14"/>
      <c r="B185" s="24"/>
      <c r="C185" s="29" t="s">
        <v>184</v>
      </c>
      <c r="D185" s="30">
        <v>57.698821000000002</v>
      </c>
      <c r="E185" s="30">
        <v>9.333244419999998</v>
      </c>
      <c r="F185" s="30">
        <v>2.3985005699999995</v>
      </c>
      <c r="G185" s="30">
        <v>5.3265581199999996</v>
      </c>
      <c r="H185" s="30">
        <v>9.2770019399999981</v>
      </c>
      <c r="I185" s="31"/>
      <c r="J185" s="32">
        <f t="shared" si="3"/>
        <v>16.078321496378578</v>
      </c>
      <c r="K185" s="32">
        <f t="shared" si="3"/>
        <v>99.397396259338507</v>
      </c>
    </row>
    <row r="186" spans="1:11" ht="25.5" x14ac:dyDescent="0.2">
      <c r="A186" s="14"/>
      <c r="B186" s="24"/>
      <c r="C186" s="29" t="s">
        <v>185</v>
      </c>
      <c r="D186" s="30">
        <v>33.412564000000003</v>
      </c>
      <c r="E186" s="30">
        <v>3.9610050000000001</v>
      </c>
      <c r="F186" s="30">
        <v>0.71826255000000006</v>
      </c>
      <c r="G186" s="30">
        <v>1.80244826</v>
      </c>
      <c r="H186" s="30">
        <v>3.9418942700000006</v>
      </c>
      <c r="I186" s="31"/>
      <c r="J186" s="32">
        <f t="shared" si="3"/>
        <v>11.79764076172065</v>
      </c>
      <c r="K186" s="32">
        <f t="shared" si="3"/>
        <v>99.51752825356192</v>
      </c>
    </row>
    <row r="187" spans="1:11" x14ac:dyDescent="0.2">
      <c r="A187" s="14"/>
      <c r="B187" s="24"/>
      <c r="C187" s="29" t="s">
        <v>186</v>
      </c>
      <c r="D187" s="30">
        <v>26.787182999999999</v>
      </c>
      <c r="E187" s="30">
        <v>3.7469801299999994</v>
      </c>
      <c r="F187" s="30">
        <v>0.81498853999999998</v>
      </c>
      <c r="G187" s="30">
        <v>1.9114523800000001</v>
      </c>
      <c r="H187" s="30">
        <v>3.722254149999999</v>
      </c>
      <c r="I187" s="31"/>
      <c r="J187" s="32">
        <f t="shared" si="3"/>
        <v>13.895653566856952</v>
      </c>
      <c r="K187" s="32">
        <f t="shared" si="3"/>
        <v>99.340109124090802</v>
      </c>
    </row>
    <row r="188" spans="1:11" x14ac:dyDescent="0.2">
      <c r="A188" s="14"/>
      <c r="B188" s="24"/>
      <c r="C188" s="54" t="s">
        <v>187</v>
      </c>
      <c r="D188" s="42">
        <v>561.83346200000005</v>
      </c>
      <c r="E188" s="42">
        <v>131.86021188000001</v>
      </c>
      <c r="F188" s="42">
        <v>15.69752398</v>
      </c>
      <c r="G188" s="42">
        <v>38.516073840000004</v>
      </c>
      <c r="H188" s="42">
        <v>131.45829484000001</v>
      </c>
      <c r="I188" s="70"/>
      <c r="J188" s="71">
        <f t="shared" si="3"/>
        <v>23.398089243748178</v>
      </c>
      <c r="K188" s="71">
        <f t="shared" si="3"/>
        <v>99.695194604748721</v>
      </c>
    </row>
    <row r="189" spans="1:11" ht="14.25" x14ac:dyDescent="0.2">
      <c r="A189" s="14"/>
      <c r="B189" s="20" t="s">
        <v>188</v>
      </c>
      <c r="C189" s="57"/>
      <c r="D189" s="21">
        <f>+SUM(D190:D205)</f>
        <v>24529.127079999998</v>
      </c>
      <c r="E189" s="21">
        <f>+SUM(E190:E205)</f>
        <v>4146.7210094100001</v>
      </c>
      <c r="F189" s="21">
        <f>+SUM(F190:F205)</f>
        <v>824.54191526</v>
      </c>
      <c r="G189" s="21">
        <f>+SUM(G190:G205)</f>
        <v>2657.2861408200001</v>
      </c>
      <c r="H189" s="21">
        <f>+SUM(H190:H205)</f>
        <v>3833.8580545899995</v>
      </c>
      <c r="I189" s="22"/>
      <c r="J189" s="23">
        <f t="shared" si="3"/>
        <v>15.629818550355031</v>
      </c>
      <c r="K189" s="23">
        <f t="shared" si="3"/>
        <v>92.455172313014728</v>
      </c>
    </row>
    <row r="190" spans="1:11" x14ac:dyDescent="0.2">
      <c r="A190" s="14"/>
      <c r="B190" s="24"/>
      <c r="C190" s="25" t="s">
        <v>189</v>
      </c>
      <c r="D190" s="26">
        <v>680.94271900000001</v>
      </c>
      <c r="E190" s="26">
        <v>172.86136976999992</v>
      </c>
      <c r="F190" s="26">
        <v>54.756884679999992</v>
      </c>
      <c r="G190" s="26">
        <v>109.57573075000002</v>
      </c>
      <c r="H190" s="26">
        <v>156.38294875999998</v>
      </c>
      <c r="I190" s="27"/>
      <c r="J190" s="28">
        <f t="shared" si="3"/>
        <v>22.965653996514789</v>
      </c>
      <c r="K190" s="28">
        <f t="shared" si="3"/>
        <v>90.467262273852597</v>
      </c>
    </row>
    <row r="191" spans="1:11" ht="25.5" x14ac:dyDescent="0.2">
      <c r="A191" s="14"/>
      <c r="B191" s="24"/>
      <c r="C191" s="29" t="s">
        <v>190</v>
      </c>
      <c r="D191" s="30">
        <v>471.50794400000001</v>
      </c>
      <c r="E191" s="30">
        <v>117.98639597</v>
      </c>
      <c r="F191" s="30">
        <v>0.63743000000000005</v>
      </c>
      <c r="G191" s="30">
        <v>81.929302400000012</v>
      </c>
      <c r="H191" s="30">
        <v>117.79463128</v>
      </c>
      <c r="I191" s="31"/>
      <c r="J191" s="32">
        <f t="shared" si="3"/>
        <v>24.982533757692106</v>
      </c>
      <c r="K191" s="32">
        <f t="shared" si="3"/>
        <v>99.837468812888602</v>
      </c>
    </row>
    <row r="192" spans="1:11" x14ac:dyDescent="0.2">
      <c r="A192" s="14"/>
      <c r="B192" s="24"/>
      <c r="C192" s="29" t="s">
        <v>191</v>
      </c>
      <c r="D192" s="30">
        <v>224.31</v>
      </c>
      <c r="E192" s="30">
        <v>1.9246984100000002</v>
      </c>
      <c r="F192" s="30">
        <v>0.41611890000000001</v>
      </c>
      <c r="G192" s="30">
        <v>0.45608690000000002</v>
      </c>
      <c r="H192" s="30">
        <v>1.4480413399999998</v>
      </c>
      <c r="I192" s="31"/>
      <c r="J192" s="32">
        <f t="shared" si="3"/>
        <v>0.64555362667736604</v>
      </c>
      <c r="K192" s="32">
        <f t="shared" si="3"/>
        <v>75.234713785626269</v>
      </c>
    </row>
    <row r="193" spans="1:92" x14ac:dyDescent="0.2">
      <c r="A193" s="14"/>
      <c r="B193" s="24"/>
      <c r="C193" s="29" t="s">
        <v>192</v>
      </c>
      <c r="D193" s="30">
        <v>139.450918</v>
      </c>
      <c r="E193" s="30">
        <v>59.146932120000002</v>
      </c>
      <c r="F193" s="30">
        <v>15.24244727</v>
      </c>
      <c r="G193" s="30">
        <v>57.343915120000005</v>
      </c>
      <c r="H193" s="30">
        <v>59.146932120000002</v>
      </c>
      <c r="I193" s="31"/>
      <c r="J193" s="32">
        <f t="shared" si="3"/>
        <v>42.414157589123938</v>
      </c>
      <c r="K193" s="32">
        <f t="shared" si="3"/>
        <v>100</v>
      </c>
    </row>
    <row r="194" spans="1:92" ht="25.5" x14ac:dyDescent="0.2">
      <c r="A194" s="14"/>
      <c r="B194" s="24"/>
      <c r="C194" s="29" t="s">
        <v>193</v>
      </c>
      <c r="D194" s="30">
        <v>853.53376700000001</v>
      </c>
      <c r="E194" s="30">
        <v>207.84457464000005</v>
      </c>
      <c r="F194" s="30">
        <v>55.877267680000003</v>
      </c>
      <c r="G194" s="30">
        <v>114.79928166999998</v>
      </c>
      <c r="H194" s="30">
        <v>190.06337589999998</v>
      </c>
      <c r="I194" s="31"/>
      <c r="J194" s="32">
        <f t="shared" si="3"/>
        <v>22.267821526034599</v>
      </c>
      <c r="K194" s="32">
        <f t="shared" si="3"/>
        <v>91.444954110157454</v>
      </c>
    </row>
    <row r="195" spans="1:92" x14ac:dyDescent="0.2">
      <c r="A195" s="14"/>
      <c r="B195" s="24"/>
      <c r="C195" s="29" t="s">
        <v>194</v>
      </c>
      <c r="D195" s="30">
        <v>276.816059</v>
      </c>
      <c r="E195" s="30">
        <v>52.183280359999998</v>
      </c>
      <c r="F195" s="30">
        <v>0.05</v>
      </c>
      <c r="G195" s="30">
        <v>36.449946509999997</v>
      </c>
      <c r="H195" s="30">
        <v>52.183280359999998</v>
      </c>
      <c r="I195" s="31"/>
      <c r="J195" s="32">
        <f t="shared" si="3"/>
        <v>18.851247484886706</v>
      </c>
      <c r="K195" s="32">
        <f t="shared" si="3"/>
        <v>100</v>
      </c>
    </row>
    <row r="196" spans="1:92" x14ac:dyDescent="0.2">
      <c r="A196" s="14"/>
      <c r="B196" s="24"/>
      <c r="C196" s="29" t="s">
        <v>195</v>
      </c>
      <c r="D196" s="30">
        <v>3828.489611</v>
      </c>
      <c r="E196" s="30">
        <v>406.50939776999996</v>
      </c>
      <c r="F196" s="30">
        <v>6.5310000000000007E-2</v>
      </c>
      <c r="G196" s="30">
        <v>331.62659461000004</v>
      </c>
      <c r="H196" s="30">
        <v>331.62659461000004</v>
      </c>
      <c r="I196" s="31"/>
      <c r="J196" s="32">
        <f t="shared" si="3"/>
        <v>8.6620737759656432</v>
      </c>
      <c r="K196" s="32">
        <f t="shared" si="3"/>
        <v>81.579072077844543</v>
      </c>
      <c r="M196" s="39"/>
      <c r="N196" s="39"/>
      <c r="O196" s="40"/>
      <c r="P196" s="40"/>
      <c r="Q196" s="37"/>
      <c r="R196" s="38"/>
      <c r="S196" s="38"/>
      <c r="T196" s="39"/>
      <c r="U196" s="40"/>
      <c r="V196" s="40"/>
      <c r="W196" s="37"/>
      <c r="X196" s="38"/>
      <c r="Y196" s="38"/>
      <c r="Z196" s="39"/>
      <c r="AA196" s="40"/>
      <c r="AB196" s="40"/>
      <c r="AC196" s="37"/>
      <c r="AD196" s="38"/>
      <c r="AE196" s="38"/>
      <c r="AF196" s="39"/>
      <c r="AG196" s="40"/>
      <c r="AH196" s="40"/>
      <c r="AI196" s="37"/>
      <c r="AJ196" s="38"/>
      <c r="AK196" s="38"/>
      <c r="AL196" s="39"/>
      <c r="AM196" s="40"/>
      <c r="AN196" s="40"/>
      <c r="AO196" s="37"/>
      <c r="AP196" s="38"/>
      <c r="AQ196" s="38"/>
      <c r="AR196" s="39"/>
      <c r="AS196" s="40"/>
      <c r="AT196" s="40"/>
      <c r="AU196" s="37"/>
      <c r="AV196" s="38"/>
      <c r="AW196" s="38"/>
      <c r="AX196" s="39"/>
      <c r="AY196" s="40"/>
      <c r="AZ196" s="40"/>
      <c r="BA196" s="37"/>
      <c r="BB196" s="38"/>
      <c r="BC196" s="38"/>
      <c r="BD196" s="39"/>
      <c r="BE196" s="40"/>
      <c r="BF196" s="40"/>
      <c r="BG196" s="37"/>
      <c r="BH196" s="38"/>
      <c r="BI196" s="38"/>
      <c r="BJ196" s="39"/>
      <c r="BK196" s="40"/>
      <c r="BL196" s="40"/>
      <c r="BM196" s="37"/>
      <c r="BN196" s="38"/>
      <c r="BO196" s="38"/>
      <c r="BP196" s="39"/>
      <c r="BQ196" s="40"/>
      <c r="BR196" s="40"/>
      <c r="BS196" s="37"/>
      <c r="BT196" s="38"/>
      <c r="BU196" s="38"/>
      <c r="BV196" s="39"/>
      <c r="BW196" s="40"/>
      <c r="BX196" s="40"/>
      <c r="BY196" s="37"/>
      <c r="BZ196" s="38"/>
      <c r="CA196" s="38"/>
      <c r="CB196" s="39"/>
      <c r="CC196" s="40"/>
      <c r="CD196" s="40"/>
      <c r="CE196" s="37"/>
      <c r="CF196" s="38"/>
      <c r="CG196" s="38"/>
      <c r="CH196" s="39"/>
      <c r="CI196" s="40"/>
      <c r="CJ196" s="40"/>
      <c r="CK196" s="37"/>
      <c r="CL196" s="38"/>
      <c r="CM196" s="38"/>
      <c r="CN196" s="39"/>
    </row>
    <row r="197" spans="1:92" x14ac:dyDescent="0.2">
      <c r="A197" s="14"/>
      <c r="B197" s="24"/>
      <c r="C197" s="29" t="s">
        <v>196</v>
      </c>
      <c r="D197" s="30">
        <v>1624.2784810000001</v>
      </c>
      <c r="E197" s="30">
        <v>469.78049599999991</v>
      </c>
      <c r="F197" s="30">
        <v>35.375058000000003</v>
      </c>
      <c r="G197" s="30">
        <v>287.385718</v>
      </c>
      <c r="H197" s="30">
        <v>469.78049599999991</v>
      </c>
      <c r="I197" s="31"/>
      <c r="J197" s="32">
        <f t="shared" si="3"/>
        <v>28.922410873212812</v>
      </c>
      <c r="K197" s="32">
        <f t="shared" si="3"/>
        <v>100</v>
      </c>
      <c r="M197" s="40"/>
      <c r="N197" s="40"/>
      <c r="O197" s="37"/>
      <c r="P197" s="38"/>
      <c r="Q197" s="38"/>
      <c r="R197" s="39"/>
      <c r="S197" s="40"/>
      <c r="T197" s="40"/>
      <c r="U197" s="37"/>
      <c r="V197" s="38"/>
      <c r="W197" s="38"/>
      <c r="X197" s="39"/>
      <c r="Y197" s="40"/>
      <c r="Z197" s="40"/>
      <c r="AA197" s="37"/>
      <c r="AB197" s="38"/>
      <c r="AC197" s="38"/>
      <c r="AD197" s="39"/>
      <c r="AE197" s="40"/>
      <c r="AF197" s="40"/>
      <c r="AG197" s="37"/>
      <c r="AH197" s="38"/>
      <c r="AI197" s="38"/>
      <c r="AJ197" s="39"/>
      <c r="AK197" s="40"/>
      <c r="AL197" s="40"/>
      <c r="AM197" s="37"/>
      <c r="AN197" s="38"/>
      <c r="AO197" s="38"/>
      <c r="AP197" s="39"/>
      <c r="AQ197" s="40"/>
      <c r="AR197" s="40"/>
      <c r="AS197" s="37"/>
      <c r="AT197" s="38"/>
      <c r="AU197" s="38"/>
      <c r="AV197" s="39"/>
      <c r="AW197" s="40"/>
      <c r="AX197" s="40"/>
      <c r="AY197" s="37"/>
      <c r="AZ197" s="38"/>
      <c r="BA197" s="38"/>
      <c r="BB197" s="39"/>
      <c r="BC197" s="40"/>
      <c r="BD197" s="40"/>
      <c r="BE197" s="37"/>
      <c r="BF197" s="38"/>
      <c r="BG197" s="38"/>
      <c r="BH197" s="39"/>
      <c r="BI197" s="40"/>
      <c r="BJ197" s="40"/>
      <c r="BK197" s="37"/>
      <c r="BL197" s="38"/>
      <c r="BM197" s="38"/>
      <c r="BN197" s="39"/>
    </row>
    <row r="198" spans="1:92" ht="25.5" x14ac:dyDescent="0.2">
      <c r="A198" s="50"/>
      <c r="B198" s="24"/>
      <c r="C198" s="29" t="s">
        <v>197</v>
      </c>
      <c r="D198" s="30">
        <v>1141.8259499999999</v>
      </c>
      <c r="E198" s="30">
        <v>1.59194502</v>
      </c>
      <c r="F198" s="30">
        <v>0.52064202000000004</v>
      </c>
      <c r="G198" s="30">
        <v>1.56371002</v>
      </c>
      <c r="H198" s="30">
        <v>1.59194502</v>
      </c>
      <c r="I198" s="29"/>
      <c r="J198" s="81">
        <f t="shared" si="3"/>
        <v>0.13942098793603352</v>
      </c>
      <c r="K198" s="81">
        <f t="shared" si="3"/>
        <v>100</v>
      </c>
      <c r="M198" s="40"/>
      <c r="N198" s="40"/>
      <c r="O198" s="37"/>
      <c r="P198" s="38"/>
      <c r="Q198" s="38"/>
      <c r="R198" s="39"/>
      <c r="S198" s="40"/>
      <c r="T198" s="40"/>
      <c r="U198" s="37"/>
      <c r="V198" s="38"/>
      <c r="W198" s="38"/>
      <c r="X198" s="39"/>
      <c r="Y198" s="40"/>
      <c r="Z198" s="40"/>
      <c r="AA198" s="37"/>
      <c r="AB198" s="38"/>
      <c r="AC198" s="38"/>
      <c r="AD198" s="39"/>
      <c r="AE198" s="40"/>
      <c r="AF198" s="40"/>
      <c r="AG198" s="37"/>
      <c r="AH198" s="38"/>
      <c r="AI198" s="38"/>
      <c r="AJ198" s="39"/>
      <c r="AK198" s="40"/>
      <c r="AL198" s="40"/>
      <c r="AM198" s="37"/>
      <c r="AN198" s="38"/>
      <c r="AO198" s="38"/>
      <c r="AP198" s="39"/>
      <c r="AQ198" s="40"/>
      <c r="AR198" s="40"/>
      <c r="AS198" s="37"/>
      <c r="AT198" s="38"/>
      <c r="AU198" s="38"/>
      <c r="AV198" s="39"/>
      <c r="AW198" s="40"/>
      <c r="AX198" s="40"/>
      <c r="AY198" s="37"/>
      <c r="AZ198" s="38"/>
      <c r="BA198" s="38"/>
      <c r="BB198" s="39"/>
      <c r="BC198" s="40"/>
      <c r="BD198" s="40"/>
      <c r="BE198" s="37"/>
      <c r="BF198" s="38"/>
      <c r="BG198" s="38"/>
      <c r="BH198" s="39"/>
      <c r="BI198" s="40"/>
      <c r="BJ198" s="40"/>
      <c r="BK198" s="37"/>
      <c r="BL198" s="38"/>
      <c r="BM198" s="38"/>
      <c r="BN198" s="39"/>
    </row>
    <row r="199" spans="1:92" ht="25.5" x14ac:dyDescent="0.2">
      <c r="A199" s="50"/>
      <c r="B199" s="24"/>
      <c r="C199" s="82" t="s">
        <v>198</v>
      </c>
      <c r="D199" s="30">
        <v>700</v>
      </c>
      <c r="E199" s="30">
        <v>1.7048268500000001</v>
      </c>
      <c r="F199" s="30">
        <v>1.1397012099999999</v>
      </c>
      <c r="G199" s="30">
        <v>1.52967085</v>
      </c>
      <c r="H199" s="30">
        <v>1.6614192700000001</v>
      </c>
      <c r="I199" s="35"/>
      <c r="J199" s="36">
        <f t="shared" si="3"/>
        <v>0.23734560999999998</v>
      </c>
      <c r="K199" s="36">
        <f t="shared" si="3"/>
        <v>97.453842306624864</v>
      </c>
    </row>
    <row r="200" spans="1:92" x14ac:dyDescent="0.2">
      <c r="A200" s="50"/>
      <c r="B200" s="24"/>
      <c r="C200" s="82" t="s">
        <v>199</v>
      </c>
      <c r="D200" s="30">
        <v>741.41933800000004</v>
      </c>
      <c r="E200" s="30">
        <v>627.092623</v>
      </c>
      <c r="F200" s="30">
        <v>195.45359832</v>
      </c>
      <c r="G200" s="30">
        <v>416.96612199999998</v>
      </c>
      <c r="H200" s="30">
        <v>500.22522300000003</v>
      </c>
      <c r="I200" s="35"/>
      <c r="J200" s="36">
        <f t="shared" si="3"/>
        <v>67.468596698512329</v>
      </c>
      <c r="K200" s="36">
        <f t="shared" si="3"/>
        <v>79.768953525068014</v>
      </c>
    </row>
    <row r="201" spans="1:92" x14ac:dyDescent="0.2">
      <c r="A201" s="14"/>
      <c r="B201" s="24"/>
      <c r="C201" s="29" t="s">
        <v>200</v>
      </c>
      <c r="D201" s="30">
        <v>1035</v>
      </c>
      <c r="E201" s="30">
        <v>145.38593969999999</v>
      </c>
      <c r="F201" s="30">
        <v>0</v>
      </c>
      <c r="G201" s="30">
        <v>82.7</v>
      </c>
      <c r="H201" s="30">
        <v>82.7</v>
      </c>
      <c r="I201" s="31"/>
      <c r="J201" s="32">
        <f t="shared" si="3"/>
        <v>7.9903381642512077</v>
      </c>
      <c r="K201" s="32">
        <f t="shared" si="3"/>
        <v>56.883079732915888</v>
      </c>
      <c r="M201" s="40"/>
      <c r="N201" s="40"/>
      <c r="O201" s="37"/>
      <c r="P201" s="38"/>
      <c r="Q201" s="38"/>
      <c r="R201" s="39"/>
      <c r="S201" s="40"/>
      <c r="T201" s="40"/>
      <c r="U201" s="37"/>
      <c r="V201" s="38"/>
      <c r="W201" s="38"/>
      <c r="X201" s="39"/>
      <c r="Y201" s="40"/>
      <c r="Z201" s="40"/>
      <c r="AA201" s="37"/>
      <c r="AB201" s="38"/>
      <c r="AC201" s="38"/>
      <c r="AD201" s="39"/>
      <c r="AE201" s="40"/>
      <c r="AF201" s="40"/>
      <c r="AG201" s="37"/>
      <c r="AH201" s="38"/>
      <c r="AI201" s="38"/>
      <c r="AJ201" s="39"/>
      <c r="AK201" s="40"/>
      <c r="AL201" s="40"/>
      <c r="AM201" s="37"/>
      <c r="AN201" s="38"/>
      <c r="AO201" s="38"/>
      <c r="AP201" s="39"/>
      <c r="AQ201" s="40"/>
      <c r="AR201" s="40"/>
      <c r="AS201" s="37"/>
      <c r="AT201" s="38"/>
      <c r="AU201" s="38"/>
      <c r="AV201" s="39"/>
      <c r="AW201" s="40"/>
      <c r="AX201" s="40"/>
      <c r="AY201" s="37"/>
      <c r="AZ201" s="38"/>
      <c r="BA201" s="38"/>
      <c r="BB201" s="39"/>
      <c r="BC201" s="40"/>
      <c r="BD201" s="40"/>
      <c r="BE201" s="37"/>
      <c r="BF201" s="38"/>
      <c r="BG201" s="38"/>
      <c r="BH201" s="39"/>
      <c r="BI201" s="40"/>
      <c r="BJ201" s="40"/>
      <c r="BK201" s="37"/>
      <c r="BL201" s="38"/>
      <c r="BM201" s="38"/>
      <c r="BN201" s="39"/>
    </row>
    <row r="202" spans="1:92" ht="25.5" x14ac:dyDescent="0.2">
      <c r="A202" s="14"/>
      <c r="B202" s="24"/>
      <c r="C202" s="29" t="s">
        <v>201</v>
      </c>
      <c r="D202" s="30">
        <v>12039.418</v>
      </c>
      <c r="E202" s="30">
        <v>1758.192493</v>
      </c>
      <c r="F202" s="30">
        <v>464.14183200999997</v>
      </c>
      <c r="G202" s="30">
        <v>1044.0944368199998</v>
      </c>
      <c r="H202" s="30">
        <v>1745.50602837</v>
      </c>
      <c r="I202" s="31"/>
      <c r="J202" s="32">
        <f t="shared" si="3"/>
        <v>14.498259204639293</v>
      </c>
      <c r="K202" s="32">
        <f t="shared" si="3"/>
        <v>99.278437106260569</v>
      </c>
      <c r="M202" s="40"/>
      <c r="N202" s="40"/>
      <c r="O202" s="37"/>
      <c r="P202" s="38"/>
      <c r="Q202" s="38"/>
      <c r="R202" s="39"/>
      <c r="S202" s="40"/>
      <c r="T202" s="40"/>
      <c r="U202" s="37"/>
      <c r="V202" s="38"/>
      <c r="W202" s="38"/>
      <c r="X202" s="39"/>
      <c r="Y202" s="40"/>
      <c r="Z202" s="40"/>
      <c r="AA202" s="37"/>
      <c r="AB202" s="38"/>
      <c r="AC202" s="38"/>
      <c r="AD202" s="39"/>
      <c r="AE202" s="40"/>
      <c r="AF202" s="40"/>
      <c r="AG202" s="37"/>
      <c r="AH202" s="38"/>
      <c r="AI202" s="38"/>
      <c r="AJ202" s="39"/>
      <c r="AK202" s="40"/>
      <c r="AL202" s="40"/>
      <c r="AM202" s="37"/>
      <c r="AN202" s="38"/>
      <c r="AO202" s="38"/>
      <c r="AP202" s="39"/>
      <c r="AQ202" s="40"/>
      <c r="AR202" s="40"/>
      <c r="AS202" s="37"/>
      <c r="AT202" s="38"/>
      <c r="AU202" s="38"/>
      <c r="AV202" s="39"/>
      <c r="AW202" s="40"/>
      <c r="AX202" s="40"/>
      <c r="AY202" s="37"/>
      <c r="AZ202" s="38"/>
      <c r="BA202" s="38"/>
      <c r="BB202" s="39"/>
      <c r="BC202" s="40"/>
      <c r="BD202" s="40"/>
      <c r="BE202" s="37"/>
      <c r="BF202" s="38"/>
      <c r="BG202" s="38"/>
      <c r="BH202" s="39"/>
      <c r="BI202" s="40"/>
      <c r="BJ202" s="40"/>
      <c r="BK202" s="37"/>
      <c r="BL202" s="38"/>
      <c r="BM202" s="38"/>
      <c r="BN202" s="39"/>
    </row>
    <row r="203" spans="1:92" ht="25.5" x14ac:dyDescent="0.2">
      <c r="A203" s="50"/>
      <c r="B203" s="24"/>
      <c r="C203" s="82" t="s">
        <v>202</v>
      </c>
      <c r="D203" s="30">
        <v>200</v>
      </c>
      <c r="E203" s="30">
        <v>3.4458567000000002</v>
      </c>
      <c r="F203" s="30">
        <v>0.86562517000000005</v>
      </c>
      <c r="G203" s="30">
        <v>0.86562517000000005</v>
      </c>
      <c r="H203" s="30">
        <v>2.6769584599999998</v>
      </c>
      <c r="I203" s="35"/>
      <c r="J203" s="36">
        <f t="shared" si="3"/>
        <v>1.3384792299999999</v>
      </c>
      <c r="K203" s="36">
        <f t="shared" si="3"/>
        <v>77.686296705257647</v>
      </c>
      <c r="M203" s="40"/>
      <c r="N203" s="40"/>
      <c r="O203" s="40"/>
      <c r="P203" s="37"/>
      <c r="Q203" s="38"/>
      <c r="R203" s="38"/>
      <c r="S203" s="39"/>
      <c r="T203" s="40"/>
      <c r="U203" s="40"/>
      <c r="V203" s="37"/>
      <c r="W203" s="38"/>
      <c r="X203" s="38"/>
      <c r="Y203" s="39"/>
      <c r="Z203" s="40"/>
      <c r="AA203" s="40"/>
      <c r="AB203" s="37"/>
      <c r="AC203" s="38"/>
      <c r="AD203" s="38"/>
      <c r="AE203" s="39"/>
      <c r="AF203" s="40"/>
      <c r="AG203" s="40"/>
      <c r="AH203" s="37"/>
      <c r="AI203" s="38"/>
      <c r="AJ203" s="38"/>
      <c r="AK203" s="39"/>
      <c r="AL203" s="40"/>
      <c r="AM203" s="40"/>
      <c r="AN203" s="37"/>
      <c r="AO203" s="38"/>
      <c r="AP203" s="38"/>
      <c r="AQ203" s="39"/>
      <c r="AR203" s="40"/>
      <c r="AS203" s="40"/>
      <c r="AT203" s="37"/>
      <c r="AU203" s="38"/>
      <c r="AV203" s="38"/>
      <c r="AW203" s="39"/>
      <c r="AX203" s="40"/>
      <c r="AY203" s="40"/>
      <c r="AZ203" s="37"/>
      <c r="BA203" s="38"/>
      <c r="BB203" s="38"/>
      <c r="BC203" s="39"/>
      <c r="BD203" s="40"/>
      <c r="BE203" s="40"/>
      <c r="BF203" s="37"/>
      <c r="BG203" s="38"/>
      <c r="BH203" s="38"/>
      <c r="BI203" s="39"/>
      <c r="BJ203" s="40"/>
      <c r="BK203" s="40"/>
      <c r="BL203" s="37"/>
      <c r="BM203" s="38"/>
      <c r="BN203" s="38"/>
      <c r="BO203" s="39"/>
    </row>
    <row r="204" spans="1:92" ht="38.25" x14ac:dyDescent="0.2">
      <c r="A204" s="50"/>
      <c r="B204" s="24"/>
      <c r="C204" s="82" t="s">
        <v>203</v>
      </c>
      <c r="D204" s="30">
        <v>237.42</v>
      </c>
      <c r="E204" s="30">
        <v>50</v>
      </c>
      <c r="F204" s="30">
        <v>0</v>
      </c>
      <c r="G204" s="30">
        <v>50</v>
      </c>
      <c r="H204" s="30">
        <v>50</v>
      </c>
      <c r="I204" s="35"/>
      <c r="J204" s="36">
        <f t="shared" si="3"/>
        <v>21.059725381181028</v>
      </c>
      <c r="K204" s="36">
        <f t="shared" si="3"/>
        <v>100</v>
      </c>
    </row>
    <row r="205" spans="1:92" ht="25.5" x14ac:dyDescent="0.2">
      <c r="A205" s="14"/>
      <c r="B205" s="24"/>
      <c r="C205" s="54" t="s">
        <v>204</v>
      </c>
      <c r="D205" s="42">
        <v>334.714293</v>
      </c>
      <c r="E205" s="42">
        <v>71.070180099999988</v>
      </c>
      <c r="F205" s="42">
        <v>0</v>
      </c>
      <c r="G205" s="42">
        <v>40</v>
      </c>
      <c r="H205" s="42">
        <v>71.070180099999988</v>
      </c>
      <c r="I205" s="70"/>
      <c r="J205" s="71">
        <f t="shared" si="3"/>
        <v>21.233087915967779</v>
      </c>
      <c r="K205" s="71">
        <f t="shared" si="3"/>
        <v>100</v>
      </c>
      <c r="M205" s="37"/>
      <c r="N205" s="37"/>
      <c r="O205" s="38"/>
      <c r="P205" s="38"/>
      <c r="Q205" s="39"/>
      <c r="R205" s="40"/>
      <c r="S205" s="40"/>
      <c r="T205" s="37"/>
      <c r="U205" s="38"/>
      <c r="V205" s="38"/>
      <c r="W205" s="39"/>
      <c r="X205" s="40"/>
      <c r="Y205" s="40"/>
      <c r="Z205" s="37"/>
      <c r="AA205" s="38"/>
      <c r="AB205" s="38"/>
      <c r="AC205" s="39"/>
      <c r="AD205" s="40"/>
      <c r="AE205" s="40"/>
      <c r="AF205" s="37"/>
      <c r="AG205" s="38"/>
      <c r="AH205" s="38"/>
      <c r="AI205" s="39"/>
      <c r="AJ205" s="40"/>
      <c r="AK205" s="40"/>
      <c r="AL205" s="37"/>
      <c r="AM205" s="38"/>
      <c r="AN205" s="38"/>
      <c r="AO205" s="39"/>
      <c r="AP205" s="40"/>
      <c r="AQ205" s="40"/>
      <c r="AR205" s="37"/>
      <c r="AS205" s="38"/>
      <c r="AT205" s="38"/>
      <c r="AU205" s="39"/>
      <c r="AV205" s="40"/>
      <c r="AW205" s="40"/>
      <c r="AX205" s="37"/>
      <c r="AY205" s="38"/>
      <c r="AZ205" s="38"/>
      <c r="BA205" s="39"/>
      <c r="BB205" s="40"/>
      <c r="BC205" s="40"/>
      <c r="BD205" s="37"/>
      <c r="BE205" s="38"/>
      <c r="BF205" s="38"/>
      <c r="BG205" s="39"/>
      <c r="BH205" s="40"/>
      <c r="BI205" s="40"/>
      <c r="BJ205" s="37"/>
      <c r="BK205" s="38"/>
      <c r="BL205" s="38"/>
      <c r="BM205" s="39"/>
    </row>
    <row r="206" spans="1:92" ht="14.25" x14ac:dyDescent="0.2">
      <c r="A206" s="14"/>
      <c r="B206" s="20" t="s">
        <v>205</v>
      </c>
      <c r="C206" s="57"/>
      <c r="D206" s="21">
        <f>+D207+SUM(D212:D234)</f>
        <v>53120.858987999993</v>
      </c>
      <c r="E206" s="21">
        <f>+E207+SUM(E212:E234)</f>
        <v>7008.0855115400018</v>
      </c>
      <c r="F206" s="21">
        <f>+F207+SUM(F212:F234)</f>
        <v>787.29869746999964</v>
      </c>
      <c r="G206" s="21">
        <f>+G207+SUM(G212:G234)</f>
        <v>2020.8441865100003</v>
      </c>
      <c r="H206" s="21">
        <f>+H207+SUM(H212:H234)</f>
        <v>6676.5379244899987</v>
      </c>
      <c r="I206" s="22"/>
      <c r="J206" s="23">
        <f t="shared" si="3"/>
        <v>12.56858050054919</v>
      </c>
      <c r="K206" s="23">
        <f t="shared" si="3"/>
        <v>95.26907046861723</v>
      </c>
    </row>
    <row r="207" spans="1:92" ht="14.25" x14ac:dyDescent="0.2">
      <c r="A207" s="33"/>
      <c r="B207" s="34"/>
      <c r="C207" s="78" t="s">
        <v>206</v>
      </c>
      <c r="D207" s="46">
        <f>+SUM(D208:D211)</f>
        <v>7179.7429750000001</v>
      </c>
      <c r="E207" s="46">
        <f>+SUM(E208:E211)</f>
        <v>450.61432033000023</v>
      </c>
      <c r="F207" s="46">
        <f>+SUM(F208:F211)</f>
        <v>72.84272796000009</v>
      </c>
      <c r="G207" s="46">
        <f>+SUM(G208:G211)</f>
        <v>204.42590218000004</v>
      </c>
      <c r="H207" s="46">
        <f>+SUM(H208:H211)</f>
        <v>439.96485307</v>
      </c>
      <c r="I207" s="78"/>
      <c r="J207" s="79">
        <f t="shared" si="3"/>
        <v>6.127863554474942</v>
      </c>
      <c r="K207" s="79">
        <f t="shared" si="3"/>
        <v>97.636678023858352</v>
      </c>
      <c r="M207" s="37"/>
      <c r="N207" s="37"/>
      <c r="O207" s="38"/>
      <c r="P207" s="38"/>
      <c r="Q207" s="39"/>
      <c r="R207" s="40"/>
      <c r="S207" s="40"/>
      <c r="T207" s="37"/>
      <c r="U207" s="38"/>
      <c r="V207" s="38"/>
      <c r="W207" s="39"/>
      <c r="X207" s="40"/>
      <c r="Y207" s="40"/>
      <c r="Z207" s="37"/>
      <c r="AA207" s="38"/>
      <c r="AB207" s="38"/>
      <c r="AC207" s="39"/>
      <c r="AD207" s="40"/>
      <c r="AE207" s="40"/>
      <c r="AF207" s="37"/>
      <c r="AG207" s="38"/>
      <c r="AH207" s="38"/>
      <c r="AI207" s="39"/>
      <c r="AJ207" s="40"/>
      <c r="AK207" s="40"/>
      <c r="AL207" s="37"/>
      <c r="AM207" s="38"/>
      <c r="AN207" s="38"/>
      <c r="AO207" s="39"/>
      <c r="AP207" s="40"/>
      <c r="AQ207" s="40"/>
      <c r="AR207" s="37"/>
      <c r="AS207" s="38"/>
      <c r="AT207" s="38"/>
      <c r="AU207" s="39"/>
      <c r="AV207" s="40"/>
      <c r="AW207" s="40"/>
      <c r="AX207" s="37"/>
      <c r="AY207" s="38"/>
      <c r="AZ207" s="38"/>
      <c r="BA207" s="39"/>
      <c r="BB207" s="40"/>
      <c r="BC207" s="40"/>
      <c r="BD207" s="37"/>
      <c r="BE207" s="38"/>
      <c r="BF207" s="38"/>
      <c r="BG207" s="39"/>
      <c r="BH207" s="40"/>
      <c r="BI207" s="40"/>
      <c r="BJ207" s="37"/>
      <c r="BK207" s="38"/>
      <c r="BL207" s="38"/>
      <c r="BM207" s="39"/>
    </row>
    <row r="208" spans="1:92" x14ac:dyDescent="0.2">
      <c r="A208" s="14"/>
      <c r="B208" s="24"/>
      <c r="C208" s="49" t="s">
        <v>207</v>
      </c>
      <c r="D208" s="30">
        <v>2723.14093</v>
      </c>
      <c r="E208" s="30">
        <v>85.542502909999996</v>
      </c>
      <c r="F208" s="30">
        <v>0.15583009</v>
      </c>
      <c r="G208" s="30">
        <v>16.512782209999997</v>
      </c>
      <c r="H208" s="30">
        <v>84.895960379999991</v>
      </c>
      <c r="I208" s="31"/>
      <c r="J208" s="32">
        <f t="shared" si="3"/>
        <v>3.1175749827975299</v>
      </c>
      <c r="K208" s="32">
        <f t="shared" si="3"/>
        <v>99.244185629358725</v>
      </c>
      <c r="M208" s="37"/>
      <c r="N208" s="37"/>
      <c r="O208" s="38"/>
      <c r="P208" s="38"/>
      <c r="Q208" s="39"/>
      <c r="R208" s="40"/>
      <c r="S208" s="40"/>
      <c r="T208" s="37"/>
      <c r="U208" s="38"/>
      <c r="V208" s="38"/>
      <c r="W208" s="39"/>
      <c r="X208" s="40"/>
      <c r="Y208" s="40"/>
      <c r="Z208" s="37"/>
      <c r="AA208" s="38"/>
      <c r="AB208" s="38"/>
      <c r="AC208" s="39"/>
      <c r="AD208" s="40"/>
      <c r="AE208" s="40"/>
      <c r="AF208" s="37"/>
      <c r="AG208" s="38"/>
      <c r="AH208" s="38"/>
      <c r="AI208" s="39"/>
      <c r="AJ208" s="40"/>
      <c r="AK208" s="40"/>
      <c r="AL208" s="37"/>
      <c r="AM208" s="38"/>
      <c r="AN208" s="38"/>
      <c r="AO208" s="39"/>
      <c r="AP208" s="40"/>
      <c r="AQ208" s="40"/>
      <c r="AR208" s="37"/>
      <c r="AS208" s="38"/>
      <c r="AT208" s="38"/>
      <c r="AU208" s="39"/>
      <c r="AV208" s="40"/>
      <c r="AW208" s="40"/>
      <c r="AX208" s="37"/>
      <c r="AY208" s="38"/>
      <c r="AZ208" s="38"/>
      <c r="BA208" s="39"/>
      <c r="BB208" s="40"/>
      <c r="BC208" s="40"/>
      <c r="BD208" s="37"/>
      <c r="BE208" s="38"/>
      <c r="BF208" s="38"/>
      <c r="BG208" s="39"/>
      <c r="BH208" s="40"/>
      <c r="BI208" s="40"/>
      <c r="BJ208" s="37"/>
      <c r="BK208" s="38"/>
      <c r="BL208" s="38"/>
      <c r="BM208" s="39"/>
    </row>
    <row r="209" spans="1:93" x14ac:dyDescent="0.2">
      <c r="A209" s="33"/>
      <c r="B209" s="34"/>
      <c r="C209" s="80" t="s">
        <v>208</v>
      </c>
      <c r="D209" s="30">
        <v>2272.3169480000001</v>
      </c>
      <c r="E209" s="30">
        <v>341.77858984000028</v>
      </c>
      <c r="F209" s="30">
        <v>71.060091130000089</v>
      </c>
      <c r="G209" s="30">
        <v>184.52420261000003</v>
      </c>
      <c r="H209" s="30">
        <v>332.25282614000002</v>
      </c>
      <c r="I209" s="35"/>
      <c r="J209" s="36">
        <f t="shared" si="3"/>
        <v>14.621764205580357</v>
      </c>
      <c r="K209" s="36">
        <f t="shared" si="3"/>
        <v>97.212884603315956</v>
      </c>
      <c r="M209" s="37"/>
      <c r="N209" s="37"/>
      <c r="O209" s="38"/>
      <c r="P209" s="38"/>
      <c r="Q209" s="39"/>
      <c r="R209" s="40"/>
      <c r="S209" s="40"/>
      <c r="T209" s="37"/>
      <c r="U209" s="38"/>
      <c r="V209" s="38"/>
      <c r="W209" s="39"/>
      <c r="X209" s="40"/>
      <c r="Y209" s="40"/>
      <c r="Z209" s="37"/>
      <c r="AA209" s="38"/>
      <c r="AB209" s="38"/>
      <c r="AC209" s="39"/>
      <c r="AD209" s="40"/>
      <c r="AE209" s="40"/>
      <c r="AF209" s="37"/>
      <c r="AG209" s="38"/>
      <c r="AH209" s="38"/>
      <c r="AI209" s="39"/>
      <c r="AJ209" s="40"/>
      <c r="AK209" s="40"/>
      <c r="AL209" s="37"/>
      <c r="AM209" s="38"/>
      <c r="AN209" s="38"/>
      <c r="AO209" s="39"/>
      <c r="AP209" s="40"/>
      <c r="AQ209" s="40"/>
      <c r="AR209" s="37"/>
      <c r="AS209" s="38"/>
      <c r="AT209" s="38"/>
      <c r="AU209" s="39"/>
      <c r="AV209" s="40"/>
      <c r="AW209" s="40"/>
      <c r="AX209" s="37"/>
      <c r="AY209" s="38"/>
      <c r="AZ209" s="38"/>
      <c r="BA209" s="39"/>
      <c r="BB209" s="40"/>
      <c r="BC209" s="40"/>
      <c r="BD209" s="37"/>
      <c r="BE209" s="38"/>
      <c r="BF209" s="38"/>
      <c r="BG209" s="39"/>
      <c r="BH209" s="40"/>
      <c r="BI209" s="40"/>
      <c r="BJ209" s="37"/>
      <c r="BK209" s="38"/>
      <c r="BL209" s="38"/>
      <c r="BM209" s="39"/>
    </row>
    <row r="210" spans="1:93" ht="25.5" x14ac:dyDescent="0.2">
      <c r="A210" s="33"/>
      <c r="B210" s="34"/>
      <c r="C210" s="80" t="s">
        <v>209</v>
      </c>
      <c r="D210" s="30">
        <v>2134.0590699999998</v>
      </c>
      <c r="E210" s="30">
        <v>17.305972399999998</v>
      </c>
      <c r="F210" s="30">
        <v>0</v>
      </c>
      <c r="G210" s="30">
        <v>0</v>
      </c>
      <c r="H210" s="30">
        <v>17.17148839</v>
      </c>
      <c r="I210" s="35"/>
      <c r="J210" s="36">
        <f t="shared" si="3"/>
        <v>0.80463978862590735</v>
      </c>
      <c r="K210" s="36">
        <f t="shared" si="3"/>
        <v>99.222904053631808</v>
      </c>
      <c r="M210" s="37"/>
      <c r="N210" s="37"/>
      <c r="O210" s="38"/>
      <c r="P210" s="38"/>
      <c r="Q210" s="39"/>
      <c r="R210" s="40"/>
      <c r="S210" s="40"/>
      <c r="T210" s="37"/>
      <c r="U210" s="38"/>
      <c r="V210" s="38"/>
      <c r="W210" s="39"/>
      <c r="X210" s="40"/>
      <c r="Y210" s="40"/>
      <c r="Z210" s="37"/>
      <c r="AA210" s="38"/>
      <c r="AB210" s="38"/>
      <c r="AC210" s="39"/>
      <c r="AD210" s="40"/>
      <c r="AE210" s="40"/>
      <c r="AF210" s="37"/>
      <c r="AG210" s="38"/>
      <c r="AH210" s="38"/>
      <c r="AI210" s="39"/>
      <c r="AJ210" s="40"/>
      <c r="AK210" s="40"/>
      <c r="AL210" s="37"/>
      <c r="AM210" s="38"/>
      <c r="AN210" s="38"/>
      <c r="AO210" s="39"/>
      <c r="AP210" s="40"/>
      <c r="AQ210" s="40"/>
      <c r="AR210" s="37"/>
      <c r="AS210" s="38"/>
      <c r="AT210" s="38"/>
      <c r="AU210" s="39"/>
      <c r="AV210" s="40"/>
      <c r="AW210" s="40"/>
      <c r="AX210" s="37"/>
      <c r="AY210" s="38"/>
      <c r="AZ210" s="38"/>
      <c r="BA210" s="39"/>
      <c r="BB210" s="40"/>
      <c r="BC210" s="40"/>
      <c r="BD210" s="37"/>
      <c r="BE210" s="38"/>
      <c r="BF210" s="38"/>
      <c r="BG210" s="39"/>
      <c r="BH210" s="40"/>
      <c r="BI210" s="40"/>
      <c r="BJ210" s="37"/>
      <c r="BK210" s="38"/>
      <c r="BL210" s="38"/>
      <c r="BM210" s="39"/>
    </row>
    <row r="211" spans="1:93" x14ac:dyDescent="0.2">
      <c r="A211" s="33"/>
      <c r="B211" s="34"/>
      <c r="C211" s="80" t="s">
        <v>210</v>
      </c>
      <c r="D211" s="30">
        <v>50.226027000000002</v>
      </c>
      <c r="E211" s="30">
        <v>5.98725518</v>
      </c>
      <c r="F211" s="30">
        <v>1.6268067399999999</v>
      </c>
      <c r="G211" s="30">
        <v>3.3889173599999998</v>
      </c>
      <c r="H211" s="30">
        <v>5.6445781599999991</v>
      </c>
      <c r="I211" s="35"/>
      <c r="J211" s="36">
        <f t="shared" si="3"/>
        <v>11.238352896198617</v>
      </c>
      <c r="K211" s="36">
        <f t="shared" si="3"/>
        <v>94.276558962365769</v>
      </c>
      <c r="M211" s="37"/>
      <c r="N211" s="37"/>
      <c r="O211" s="38"/>
      <c r="P211" s="38"/>
      <c r="Q211" s="39"/>
      <c r="R211" s="40"/>
      <c r="S211" s="40"/>
      <c r="T211" s="37"/>
      <c r="U211" s="38"/>
      <c r="V211" s="38"/>
      <c r="W211" s="39"/>
      <c r="X211" s="40"/>
      <c r="Y211" s="40"/>
      <c r="Z211" s="37"/>
      <c r="AA211" s="38"/>
      <c r="AB211" s="38"/>
      <c r="AC211" s="39"/>
      <c r="AD211" s="40"/>
      <c r="AE211" s="40"/>
      <c r="AF211" s="37"/>
      <c r="AG211" s="38"/>
      <c r="AH211" s="38"/>
      <c r="AI211" s="39"/>
      <c r="AJ211" s="40"/>
      <c r="AK211" s="40"/>
      <c r="AL211" s="37"/>
      <c r="AM211" s="38"/>
      <c r="AN211" s="38"/>
      <c r="AO211" s="39"/>
      <c r="AP211" s="40"/>
      <c r="AQ211" s="40"/>
      <c r="AR211" s="37"/>
      <c r="AS211" s="38"/>
      <c r="AT211" s="38"/>
      <c r="AU211" s="39"/>
      <c r="AV211" s="40"/>
      <c r="AW211" s="40"/>
      <c r="AX211" s="37"/>
      <c r="AY211" s="38"/>
      <c r="AZ211" s="38"/>
      <c r="BA211" s="39"/>
      <c r="BB211" s="40"/>
      <c r="BC211" s="40"/>
      <c r="BD211" s="37"/>
      <c r="BE211" s="38"/>
      <c r="BF211" s="38"/>
      <c r="BG211" s="39"/>
      <c r="BH211" s="40"/>
      <c r="BI211" s="40"/>
      <c r="BJ211" s="37"/>
      <c r="BK211" s="38"/>
      <c r="BL211" s="38"/>
      <c r="BM211" s="39"/>
    </row>
    <row r="212" spans="1:93" x14ac:dyDescent="0.2">
      <c r="A212" s="33"/>
      <c r="B212" s="34"/>
      <c r="C212" s="35" t="s">
        <v>211</v>
      </c>
      <c r="D212" s="30">
        <v>2537.7775700000002</v>
      </c>
      <c r="E212" s="30">
        <v>362.30534420999999</v>
      </c>
      <c r="F212" s="30">
        <v>2.3230608099999999</v>
      </c>
      <c r="G212" s="30">
        <v>14.393699360000001</v>
      </c>
      <c r="H212" s="30">
        <v>362.28274632</v>
      </c>
      <c r="I212" s="35"/>
      <c r="J212" s="36">
        <f t="shared" si="3"/>
        <v>14.275590997519927</v>
      </c>
      <c r="K212" s="36">
        <f t="shared" si="3"/>
        <v>99.993762750022569</v>
      </c>
      <c r="M212" s="37"/>
      <c r="N212" s="37"/>
      <c r="O212" s="38"/>
      <c r="P212" s="38"/>
      <c r="Q212" s="39"/>
      <c r="R212" s="40"/>
      <c r="S212" s="40"/>
      <c r="T212" s="37"/>
      <c r="U212" s="38"/>
      <c r="V212" s="38"/>
      <c r="W212" s="39"/>
      <c r="X212" s="40"/>
      <c r="Y212" s="40"/>
      <c r="Z212" s="37"/>
      <c r="AA212" s="38"/>
      <c r="AB212" s="38"/>
      <c r="AC212" s="39"/>
      <c r="AD212" s="40"/>
      <c r="AE212" s="40"/>
      <c r="AF212" s="37"/>
      <c r="AG212" s="38"/>
      <c r="AH212" s="38"/>
      <c r="AI212" s="39"/>
      <c r="AJ212" s="40"/>
      <c r="AK212" s="40"/>
      <c r="AL212" s="37"/>
      <c r="AM212" s="38"/>
      <c r="AN212" s="38"/>
      <c r="AO212" s="39"/>
      <c r="AP212" s="40"/>
      <c r="AQ212" s="40"/>
      <c r="AR212" s="37"/>
      <c r="AS212" s="38"/>
      <c r="AT212" s="38"/>
      <c r="AU212" s="39"/>
      <c r="AV212" s="40"/>
      <c r="AW212" s="40"/>
      <c r="AX212" s="37"/>
      <c r="AY212" s="38"/>
      <c r="AZ212" s="38"/>
      <c r="BA212" s="39"/>
      <c r="BB212" s="40"/>
      <c r="BC212" s="40"/>
      <c r="BD212" s="37"/>
      <c r="BE212" s="38"/>
      <c r="BF212" s="38"/>
      <c r="BG212" s="39"/>
      <c r="BH212" s="40"/>
      <c r="BI212" s="40"/>
      <c r="BJ212" s="37"/>
      <c r="BK212" s="38"/>
      <c r="BL212" s="38"/>
      <c r="BM212" s="39"/>
    </row>
    <row r="213" spans="1:93" ht="25.5" x14ac:dyDescent="0.2">
      <c r="A213" s="33"/>
      <c r="B213" s="34"/>
      <c r="C213" s="35" t="s">
        <v>212</v>
      </c>
      <c r="D213" s="30">
        <v>709.94946100000004</v>
      </c>
      <c r="E213" s="30">
        <v>113.06805565999998</v>
      </c>
      <c r="F213" s="30">
        <v>27.494280619999998</v>
      </c>
      <c r="G213" s="30">
        <v>60.216255959999991</v>
      </c>
      <c r="H213" s="30">
        <v>113.02311633999999</v>
      </c>
      <c r="I213" s="35"/>
      <c r="J213" s="36">
        <f t="shared" si="3"/>
        <v>15.919881984388178</v>
      </c>
      <c r="K213" s="36">
        <f t="shared" si="3"/>
        <v>99.96025462741207</v>
      </c>
      <c r="M213" s="38"/>
      <c r="N213" s="38"/>
      <c r="O213" s="39"/>
      <c r="P213" s="40"/>
      <c r="Q213" s="40"/>
      <c r="R213" s="37"/>
      <c r="S213" s="38"/>
      <c r="T213" s="38"/>
      <c r="U213" s="39"/>
      <c r="V213" s="40"/>
      <c r="W213" s="40"/>
      <c r="X213" s="37"/>
      <c r="Y213" s="38"/>
      <c r="Z213" s="38"/>
      <c r="AA213" s="39"/>
      <c r="AB213" s="40"/>
      <c r="AC213" s="40"/>
      <c r="AD213" s="37"/>
      <c r="AE213" s="38"/>
      <c r="AF213" s="38"/>
      <c r="AG213" s="39"/>
      <c r="AH213" s="40"/>
      <c r="AI213" s="40"/>
      <c r="AJ213" s="37"/>
      <c r="AK213" s="38"/>
      <c r="AL213" s="38"/>
      <c r="AM213" s="39"/>
      <c r="AN213" s="40"/>
      <c r="AO213" s="40"/>
      <c r="AP213" s="37"/>
      <c r="AQ213" s="38"/>
      <c r="AR213" s="38"/>
      <c r="AS213" s="39"/>
      <c r="AT213" s="40"/>
      <c r="AU213" s="40"/>
      <c r="AV213" s="37"/>
      <c r="AW213" s="38"/>
      <c r="AX213" s="38"/>
      <c r="AY213" s="39"/>
      <c r="AZ213" s="40"/>
      <c r="BA213" s="40"/>
      <c r="BB213" s="37"/>
      <c r="BC213" s="38"/>
      <c r="BD213" s="38"/>
      <c r="BE213" s="39"/>
      <c r="BF213" s="40"/>
      <c r="BG213" s="40"/>
      <c r="BH213" s="37"/>
      <c r="BI213" s="38"/>
      <c r="BJ213" s="38"/>
      <c r="BK213" s="39"/>
      <c r="BL213" s="40"/>
      <c r="BM213" s="40"/>
      <c r="BN213" s="37"/>
      <c r="BO213" s="38"/>
      <c r="BP213" s="38"/>
      <c r="BQ213" s="39"/>
      <c r="BR213" s="40"/>
      <c r="BS213" s="40"/>
      <c r="BT213" s="37"/>
      <c r="BU213" s="38"/>
      <c r="BV213" s="38"/>
      <c r="BW213" s="39"/>
      <c r="BX213" s="40"/>
      <c r="BY213" s="40"/>
      <c r="BZ213" s="37"/>
      <c r="CA213" s="38"/>
      <c r="CB213" s="38"/>
      <c r="CC213" s="39"/>
      <c r="CD213" s="40"/>
      <c r="CE213" s="40"/>
      <c r="CF213" s="37"/>
      <c r="CG213" s="38"/>
      <c r="CH213" s="38"/>
      <c r="CI213" s="39"/>
      <c r="CJ213" s="40"/>
      <c r="CK213" s="40"/>
      <c r="CL213" s="37"/>
      <c r="CM213" s="38"/>
      <c r="CN213" s="38"/>
      <c r="CO213" s="39"/>
    </row>
    <row r="214" spans="1:93" x14ac:dyDescent="0.2">
      <c r="A214" s="33"/>
      <c r="B214" s="34"/>
      <c r="C214" s="35" t="s">
        <v>213</v>
      </c>
      <c r="D214" s="30">
        <v>397.62705299999999</v>
      </c>
      <c r="E214" s="30">
        <v>37.709504159999994</v>
      </c>
      <c r="F214" s="30">
        <v>0.34688315000000003</v>
      </c>
      <c r="G214" s="30">
        <v>24.787207370000001</v>
      </c>
      <c r="H214" s="30">
        <v>37.687192089999989</v>
      </c>
      <c r="I214" s="35"/>
      <c r="J214" s="36">
        <f t="shared" si="3"/>
        <v>9.4780251508691968</v>
      </c>
      <c r="K214" s="36">
        <f t="shared" si="3"/>
        <v>99.940831706761941</v>
      </c>
      <c r="M214" s="38"/>
      <c r="N214" s="38"/>
      <c r="O214" s="39"/>
      <c r="P214" s="40"/>
      <c r="Q214" s="40"/>
      <c r="R214" s="37"/>
      <c r="S214" s="38"/>
      <c r="T214" s="38"/>
      <c r="U214" s="39"/>
      <c r="V214" s="40"/>
      <c r="W214" s="40"/>
      <c r="X214" s="37"/>
      <c r="Y214" s="38"/>
      <c r="Z214" s="38"/>
      <c r="AA214" s="39"/>
      <c r="AB214" s="40"/>
      <c r="AC214" s="40"/>
      <c r="AD214" s="37"/>
      <c r="AE214" s="38"/>
      <c r="AF214" s="38"/>
      <c r="AG214" s="39"/>
      <c r="AH214" s="40"/>
      <c r="AI214" s="40"/>
      <c r="AJ214" s="37"/>
      <c r="AK214" s="38"/>
      <c r="AL214" s="38"/>
      <c r="AM214" s="39"/>
      <c r="AN214" s="40"/>
      <c r="AO214" s="40"/>
      <c r="AP214" s="37"/>
      <c r="AQ214" s="38"/>
      <c r="AR214" s="38"/>
      <c r="AS214" s="39"/>
      <c r="AT214" s="40"/>
      <c r="AU214" s="40"/>
      <c r="AV214" s="37"/>
      <c r="AW214" s="38"/>
      <c r="AX214" s="38"/>
      <c r="AY214" s="39"/>
      <c r="AZ214" s="40"/>
      <c r="BA214" s="40"/>
      <c r="BB214" s="37"/>
      <c r="BC214" s="38"/>
      <c r="BD214" s="38"/>
      <c r="BE214" s="39"/>
      <c r="BF214" s="40"/>
      <c r="BG214" s="40"/>
      <c r="BH214" s="37"/>
      <c r="BI214" s="38"/>
      <c r="BJ214" s="38"/>
      <c r="BK214" s="39"/>
      <c r="BL214" s="40"/>
      <c r="BM214" s="40"/>
      <c r="BN214" s="37"/>
      <c r="BO214" s="38"/>
      <c r="BP214" s="38"/>
      <c r="BQ214" s="39"/>
      <c r="BR214" s="40"/>
      <c r="BS214" s="40"/>
      <c r="BT214" s="37"/>
      <c r="BU214" s="38"/>
      <c r="BV214" s="38"/>
      <c r="BW214" s="39"/>
      <c r="BX214" s="40"/>
      <c r="BY214" s="40"/>
      <c r="BZ214" s="37"/>
      <c r="CA214" s="38"/>
      <c r="CB214" s="38"/>
      <c r="CC214" s="39"/>
      <c r="CD214" s="40"/>
      <c r="CE214" s="40"/>
      <c r="CF214" s="37"/>
      <c r="CG214" s="38"/>
      <c r="CH214" s="38"/>
      <c r="CI214" s="39"/>
      <c r="CJ214" s="40"/>
      <c r="CK214" s="40"/>
      <c r="CL214" s="37"/>
      <c r="CM214" s="38"/>
      <c r="CN214" s="38"/>
      <c r="CO214" s="39"/>
    </row>
    <row r="215" spans="1:93" ht="25.5" x14ac:dyDescent="0.2">
      <c r="A215" s="83"/>
      <c r="B215" s="84"/>
      <c r="C215" s="29" t="s">
        <v>214</v>
      </c>
      <c r="D215" s="30">
        <v>243.13543899999999</v>
      </c>
      <c r="E215" s="30">
        <v>38.383958959999994</v>
      </c>
      <c r="F215" s="30">
        <v>0</v>
      </c>
      <c r="G215" s="30">
        <v>16.533259430000001</v>
      </c>
      <c r="H215" s="30">
        <v>38.376475449999987</v>
      </c>
      <c r="I215" s="29"/>
      <c r="J215" s="81">
        <f t="shared" si="3"/>
        <v>15.783990852111026</v>
      </c>
      <c r="K215" s="81">
        <f t="shared" si="3"/>
        <v>99.980503548349958</v>
      </c>
      <c r="M215" s="40"/>
      <c r="N215" s="40"/>
      <c r="O215" s="37"/>
      <c r="P215" s="38"/>
      <c r="Q215" s="38"/>
      <c r="R215" s="39"/>
      <c r="S215" s="40"/>
      <c r="T215" s="40"/>
      <c r="U215" s="37"/>
      <c r="V215" s="38"/>
      <c r="W215" s="38"/>
      <c r="X215" s="39"/>
      <c r="Y215" s="40"/>
      <c r="Z215" s="40"/>
      <c r="AA215" s="37"/>
      <c r="AB215" s="38"/>
      <c r="AC215" s="38"/>
      <c r="AD215" s="39"/>
      <c r="AE215" s="40"/>
      <c r="AF215" s="40"/>
      <c r="AG215" s="37"/>
      <c r="AH215" s="38"/>
      <c r="AI215" s="38"/>
      <c r="AJ215" s="39"/>
      <c r="AK215" s="40"/>
      <c r="AL215" s="40"/>
      <c r="AM215" s="37"/>
      <c r="AN215" s="38"/>
      <c r="AO215" s="38"/>
      <c r="AP215" s="39"/>
      <c r="AQ215" s="40"/>
      <c r="AR215" s="40"/>
      <c r="AS215" s="37"/>
      <c r="AT215" s="38"/>
      <c r="AU215" s="38"/>
      <c r="AV215" s="39"/>
      <c r="AW215" s="40"/>
      <c r="AX215" s="40"/>
      <c r="AY215" s="37"/>
      <c r="AZ215" s="38"/>
      <c r="BA215" s="38"/>
      <c r="BB215" s="39"/>
      <c r="BC215" s="40"/>
      <c r="BD215" s="40"/>
      <c r="BE215" s="37"/>
      <c r="BF215" s="38"/>
      <c r="BG215" s="38"/>
      <c r="BH215" s="39"/>
      <c r="BI215" s="40"/>
      <c r="BJ215" s="40"/>
      <c r="BK215" s="37"/>
      <c r="BL215" s="38"/>
      <c r="BM215" s="38"/>
      <c r="BN215" s="39"/>
    </row>
    <row r="216" spans="1:93" ht="25.5" x14ac:dyDescent="0.2">
      <c r="A216" s="83"/>
      <c r="B216" s="84"/>
      <c r="C216" s="29" t="s">
        <v>215</v>
      </c>
      <c r="D216" s="30">
        <v>26.367000000000001</v>
      </c>
      <c r="E216" s="30">
        <v>1.8777707299999999</v>
      </c>
      <c r="F216" s="30">
        <v>0</v>
      </c>
      <c r="G216" s="30">
        <v>0.89629312000000017</v>
      </c>
      <c r="H216" s="30">
        <v>1.8638327699999997</v>
      </c>
      <c r="I216" s="29"/>
      <c r="J216" s="81">
        <f t="shared" si="3"/>
        <v>7.0688086244168833</v>
      </c>
      <c r="K216" s="81">
        <f t="shared" si="3"/>
        <v>99.257738989253482</v>
      </c>
      <c r="M216" s="40"/>
      <c r="N216" s="40"/>
      <c r="O216" s="37"/>
      <c r="P216" s="38"/>
      <c r="Q216" s="38"/>
      <c r="R216" s="39"/>
      <c r="S216" s="40"/>
      <c r="T216" s="40"/>
      <c r="U216" s="37"/>
      <c r="V216" s="38"/>
      <c r="W216" s="38"/>
      <c r="X216" s="39"/>
      <c r="Y216" s="40"/>
      <c r="Z216" s="40"/>
      <c r="AA216" s="37"/>
      <c r="AB216" s="38"/>
      <c r="AC216" s="38"/>
      <c r="AD216" s="39"/>
      <c r="AE216" s="40"/>
      <c r="AF216" s="40"/>
      <c r="AG216" s="37"/>
      <c r="AH216" s="38"/>
      <c r="AI216" s="38"/>
      <c r="AJ216" s="39"/>
      <c r="AK216" s="40"/>
      <c r="AL216" s="40"/>
      <c r="AM216" s="37"/>
      <c r="AN216" s="38"/>
      <c r="AO216" s="38"/>
      <c r="AP216" s="39"/>
      <c r="AQ216" s="40"/>
      <c r="AR216" s="40"/>
      <c r="AS216" s="37"/>
      <c r="AT216" s="38"/>
      <c r="AU216" s="38"/>
      <c r="AV216" s="39"/>
      <c r="AW216" s="40"/>
      <c r="AX216" s="40"/>
      <c r="AY216" s="37"/>
      <c r="AZ216" s="38"/>
      <c r="BA216" s="38"/>
      <c r="BB216" s="39"/>
      <c r="BC216" s="40"/>
      <c r="BD216" s="40"/>
      <c r="BE216" s="37"/>
      <c r="BF216" s="38"/>
      <c r="BG216" s="38"/>
      <c r="BH216" s="39"/>
      <c r="BI216" s="40"/>
      <c r="BJ216" s="40"/>
      <c r="BK216" s="37"/>
      <c r="BL216" s="38"/>
      <c r="BM216" s="38"/>
      <c r="BN216" s="39"/>
    </row>
    <row r="217" spans="1:93" x14ac:dyDescent="0.2">
      <c r="A217" s="50"/>
      <c r="B217" s="24"/>
      <c r="C217" s="82" t="s">
        <v>216</v>
      </c>
      <c r="D217" s="30">
        <v>1183.185976</v>
      </c>
      <c r="E217" s="30">
        <v>174.67891768000001</v>
      </c>
      <c r="F217" s="30">
        <v>64.613053980000004</v>
      </c>
      <c r="G217" s="30">
        <v>112.35415217999997</v>
      </c>
      <c r="H217" s="30">
        <v>171.24065807999997</v>
      </c>
      <c r="I217" s="35"/>
      <c r="J217" s="36">
        <f t="shared" si="3"/>
        <v>14.472843792394643</v>
      </c>
      <c r="K217" s="36">
        <f t="shared" si="3"/>
        <v>98.031668820905622</v>
      </c>
      <c r="M217" s="40"/>
      <c r="N217" s="40"/>
      <c r="O217" s="37"/>
      <c r="P217" s="38"/>
      <c r="Q217" s="38"/>
      <c r="R217" s="39"/>
      <c r="S217" s="40"/>
      <c r="T217" s="40"/>
      <c r="U217" s="37"/>
      <c r="V217" s="38"/>
      <c r="W217" s="38"/>
      <c r="X217" s="39"/>
      <c r="Y217" s="40"/>
      <c r="Z217" s="40"/>
      <c r="AA217" s="37"/>
      <c r="AB217" s="38"/>
      <c r="AC217" s="38"/>
      <c r="AD217" s="39"/>
      <c r="AE217" s="40"/>
      <c r="AF217" s="40"/>
      <c r="AG217" s="37"/>
      <c r="AH217" s="38"/>
      <c r="AI217" s="38"/>
      <c r="AJ217" s="39"/>
      <c r="AK217" s="40"/>
      <c r="AL217" s="40"/>
      <c r="AM217" s="37"/>
      <c r="AN217" s="38"/>
      <c r="AO217" s="38"/>
      <c r="AP217" s="39"/>
      <c r="AQ217" s="40"/>
      <c r="AR217" s="40"/>
      <c r="AS217" s="37"/>
      <c r="AT217" s="38"/>
      <c r="AU217" s="38"/>
      <c r="AV217" s="39"/>
      <c r="AW217" s="40"/>
      <c r="AX217" s="40"/>
      <c r="AY217" s="37"/>
      <c r="AZ217" s="38"/>
      <c r="BA217" s="38"/>
      <c r="BB217" s="39"/>
      <c r="BC217" s="40"/>
      <c r="BD217" s="40"/>
      <c r="BE217" s="37"/>
      <c r="BF217" s="38"/>
      <c r="BG217" s="38"/>
      <c r="BH217" s="39"/>
      <c r="BI217" s="40"/>
      <c r="BJ217" s="40"/>
      <c r="BK217" s="37"/>
      <c r="BL217" s="38"/>
      <c r="BM217" s="38"/>
      <c r="BN217" s="39"/>
    </row>
    <row r="218" spans="1:93" x14ac:dyDescent="0.2">
      <c r="A218" s="50"/>
      <c r="B218" s="24"/>
      <c r="C218" s="82" t="s">
        <v>217</v>
      </c>
      <c r="D218" s="30">
        <v>6083.6211789999998</v>
      </c>
      <c r="E218" s="30">
        <v>1417.1563136800021</v>
      </c>
      <c r="F218" s="30">
        <v>583.52044646999957</v>
      </c>
      <c r="G218" s="30">
        <v>935.80463224000027</v>
      </c>
      <c r="H218" s="30">
        <v>1371.3589719199999</v>
      </c>
      <c r="I218" s="35"/>
      <c r="J218" s="36">
        <f t="shared" si="3"/>
        <v>22.541820596157141</v>
      </c>
      <c r="K218" s="36">
        <f t="shared" si="3"/>
        <v>96.768363424844935</v>
      </c>
    </row>
    <row r="219" spans="1:93" ht="25.5" x14ac:dyDescent="0.2">
      <c r="A219" s="50"/>
      <c r="B219" s="24"/>
      <c r="C219" s="82" t="s">
        <v>218</v>
      </c>
      <c r="D219" s="30">
        <v>262.78709099999998</v>
      </c>
      <c r="E219" s="30">
        <v>34.483108659999985</v>
      </c>
      <c r="F219" s="30">
        <v>5.8447938799999992</v>
      </c>
      <c r="G219" s="30">
        <v>15.47497873</v>
      </c>
      <c r="H219" s="30">
        <v>32.534140759999993</v>
      </c>
      <c r="I219" s="35"/>
      <c r="J219" s="36">
        <f t="shared" si="3"/>
        <v>12.38041816901881</v>
      </c>
      <c r="K219" s="36">
        <f t="shared" si="3"/>
        <v>94.348050463731042</v>
      </c>
      <c r="M219" s="40"/>
      <c r="N219" s="40"/>
      <c r="O219" s="37"/>
      <c r="P219" s="38"/>
      <c r="Q219" s="38"/>
      <c r="R219" s="39"/>
      <c r="S219" s="40"/>
      <c r="T219" s="40"/>
      <c r="U219" s="37"/>
      <c r="V219" s="38"/>
      <c r="W219" s="38"/>
      <c r="X219" s="39"/>
      <c r="Y219" s="40"/>
      <c r="Z219" s="40"/>
      <c r="AA219" s="37"/>
      <c r="AB219" s="38"/>
      <c r="AC219" s="38"/>
      <c r="AD219" s="39"/>
      <c r="AE219" s="40"/>
      <c r="AF219" s="40"/>
      <c r="AG219" s="37"/>
      <c r="AH219" s="38"/>
      <c r="AI219" s="38"/>
      <c r="AJ219" s="39"/>
      <c r="AK219" s="40"/>
      <c r="AL219" s="40"/>
      <c r="AM219" s="37"/>
      <c r="AN219" s="38"/>
      <c r="AO219" s="38"/>
      <c r="AP219" s="39"/>
      <c r="AQ219" s="40"/>
      <c r="AR219" s="40"/>
      <c r="AS219" s="37"/>
      <c r="AT219" s="38"/>
      <c r="AU219" s="38"/>
      <c r="AV219" s="39"/>
      <c r="AW219" s="40"/>
      <c r="AX219" s="40"/>
      <c r="AY219" s="37"/>
      <c r="AZ219" s="38"/>
      <c r="BA219" s="38"/>
      <c r="BB219" s="39"/>
      <c r="BC219" s="40"/>
      <c r="BD219" s="40"/>
      <c r="BE219" s="37"/>
      <c r="BF219" s="38"/>
      <c r="BG219" s="38"/>
      <c r="BH219" s="39"/>
      <c r="BI219" s="40"/>
      <c r="BJ219" s="40"/>
      <c r="BK219" s="37"/>
      <c r="BL219" s="38"/>
      <c r="BM219" s="38"/>
      <c r="BN219" s="39"/>
    </row>
    <row r="220" spans="1:93" ht="25.5" x14ac:dyDescent="0.2">
      <c r="A220" s="14"/>
      <c r="B220" s="24"/>
      <c r="C220" s="29" t="s">
        <v>219</v>
      </c>
      <c r="D220" s="30">
        <v>4346.5832970000001</v>
      </c>
      <c r="E220" s="30">
        <v>1054.1736969200001</v>
      </c>
      <c r="F220" s="30">
        <v>3.1511410700000004</v>
      </c>
      <c r="G220" s="30">
        <v>66.224862130000005</v>
      </c>
      <c r="H220" s="30">
        <v>1036.1999079200002</v>
      </c>
      <c r="I220" s="31"/>
      <c r="J220" s="32">
        <f t="shared" si="3"/>
        <v>23.839412180026148</v>
      </c>
      <c r="K220" s="32">
        <f t="shared" si="3"/>
        <v>98.294987908300669</v>
      </c>
      <c r="M220" s="40"/>
      <c r="N220" s="40"/>
      <c r="O220" s="37"/>
      <c r="P220" s="38"/>
      <c r="Q220" s="38"/>
      <c r="R220" s="39"/>
      <c r="S220" s="40"/>
      <c r="T220" s="40"/>
      <c r="U220" s="37"/>
      <c r="V220" s="38"/>
      <c r="W220" s="38"/>
      <c r="X220" s="39"/>
      <c r="Y220" s="40"/>
      <c r="Z220" s="40"/>
      <c r="AA220" s="37"/>
      <c r="AB220" s="38"/>
      <c r="AC220" s="38"/>
      <c r="AD220" s="39"/>
      <c r="AE220" s="40"/>
      <c r="AF220" s="40"/>
      <c r="AG220" s="37"/>
      <c r="AH220" s="38"/>
      <c r="AI220" s="38"/>
      <c r="AJ220" s="39"/>
      <c r="AK220" s="40"/>
      <c r="AL220" s="40"/>
      <c r="AM220" s="37"/>
      <c r="AN220" s="38"/>
      <c r="AO220" s="38"/>
      <c r="AP220" s="39"/>
      <c r="AQ220" s="40"/>
      <c r="AR220" s="40"/>
      <c r="AS220" s="37"/>
      <c r="AT220" s="38"/>
      <c r="AU220" s="38"/>
      <c r="AV220" s="39"/>
      <c r="AW220" s="40"/>
      <c r="AX220" s="40"/>
      <c r="AY220" s="37"/>
      <c r="AZ220" s="38"/>
      <c r="BA220" s="38"/>
      <c r="BB220" s="39"/>
      <c r="BC220" s="40"/>
      <c r="BD220" s="40"/>
      <c r="BE220" s="37"/>
      <c r="BF220" s="38"/>
      <c r="BG220" s="38"/>
      <c r="BH220" s="39"/>
      <c r="BI220" s="40"/>
      <c r="BJ220" s="40"/>
      <c r="BK220" s="37"/>
      <c r="BL220" s="38"/>
      <c r="BM220" s="38"/>
      <c r="BN220" s="39"/>
    </row>
    <row r="221" spans="1:93" ht="25.5" x14ac:dyDescent="0.2">
      <c r="A221" s="50"/>
      <c r="B221" s="24"/>
      <c r="C221" s="82" t="s">
        <v>220</v>
      </c>
      <c r="D221" s="30">
        <v>6654.9571640000004</v>
      </c>
      <c r="E221" s="30">
        <v>40.074090320000003</v>
      </c>
      <c r="F221" s="30">
        <v>2.1647E-2</v>
      </c>
      <c r="G221" s="30">
        <v>1.97394136</v>
      </c>
      <c r="H221" s="30">
        <v>39.972146859999995</v>
      </c>
      <c r="I221" s="35"/>
      <c r="J221" s="36">
        <f t="shared" si="3"/>
        <v>0.60063717729438404</v>
      </c>
      <c r="K221" s="36">
        <f t="shared" si="3"/>
        <v>99.745612541205631</v>
      </c>
      <c r="M221" s="38"/>
      <c r="N221" s="38"/>
      <c r="O221" s="39"/>
      <c r="P221" s="40"/>
      <c r="Q221" s="40"/>
      <c r="R221" s="37"/>
      <c r="S221" s="38"/>
      <c r="T221" s="38"/>
      <c r="U221" s="39"/>
      <c r="V221" s="40"/>
      <c r="W221" s="40"/>
      <c r="X221" s="37"/>
      <c r="Y221" s="38"/>
      <c r="Z221" s="38"/>
      <c r="AA221" s="39"/>
      <c r="AB221" s="40"/>
      <c r="AC221" s="40"/>
      <c r="AD221" s="37"/>
      <c r="AE221" s="38"/>
      <c r="AF221" s="38"/>
      <c r="AG221" s="39"/>
      <c r="AH221" s="40"/>
      <c r="AI221" s="40"/>
      <c r="AJ221" s="37"/>
      <c r="AK221" s="38"/>
      <c r="AL221" s="38"/>
      <c r="AM221" s="39"/>
      <c r="AN221" s="40"/>
      <c r="AO221" s="40"/>
      <c r="AP221" s="37"/>
      <c r="AQ221" s="38"/>
      <c r="AR221" s="38"/>
      <c r="AS221" s="39"/>
      <c r="AT221" s="40"/>
      <c r="AU221" s="40"/>
      <c r="AV221" s="37"/>
      <c r="AW221" s="38"/>
      <c r="AX221" s="38"/>
      <c r="AY221" s="39"/>
      <c r="AZ221" s="40"/>
      <c r="BA221" s="40"/>
      <c r="BB221" s="37"/>
      <c r="BC221" s="38"/>
      <c r="BD221" s="38"/>
      <c r="BE221" s="39"/>
      <c r="BF221" s="40"/>
      <c r="BG221" s="40"/>
      <c r="BH221" s="37"/>
      <c r="BI221" s="38"/>
      <c r="BJ221" s="38"/>
      <c r="BK221" s="39"/>
      <c r="BL221" s="40"/>
      <c r="BM221" s="40"/>
      <c r="BN221" s="37"/>
      <c r="BO221" s="38"/>
      <c r="BP221" s="38"/>
      <c r="BQ221" s="39"/>
      <c r="BR221" s="40"/>
      <c r="BS221" s="40"/>
      <c r="BT221" s="37"/>
      <c r="BU221" s="38"/>
      <c r="BV221" s="38"/>
      <c r="BW221" s="39"/>
      <c r="BX221" s="40"/>
      <c r="BY221" s="40"/>
      <c r="BZ221" s="37"/>
      <c r="CA221" s="38"/>
      <c r="CB221" s="38"/>
      <c r="CC221" s="39"/>
      <c r="CD221" s="40"/>
      <c r="CE221" s="40"/>
      <c r="CF221" s="37"/>
      <c r="CG221" s="38"/>
      <c r="CH221" s="38"/>
      <c r="CI221" s="39"/>
      <c r="CJ221" s="40"/>
      <c r="CK221" s="40"/>
      <c r="CL221" s="37"/>
      <c r="CM221" s="38"/>
      <c r="CN221" s="38"/>
      <c r="CO221" s="39"/>
    </row>
    <row r="222" spans="1:93" x14ac:dyDescent="0.2">
      <c r="A222" s="50"/>
      <c r="B222" s="24"/>
      <c r="C222" s="82" t="s">
        <v>221</v>
      </c>
      <c r="D222" s="30">
        <v>2644.1214</v>
      </c>
      <c r="E222" s="30">
        <v>161.96920283</v>
      </c>
      <c r="F222" s="30">
        <v>0</v>
      </c>
      <c r="G222" s="30">
        <v>16.153146200000002</v>
      </c>
      <c r="H222" s="30">
        <v>161.71711798000001</v>
      </c>
      <c r="I222" s="35"/>
      <c r="J222" s="36">
        <f t="shared" si="3"/>
        <v>6.1161003416862787</v>
      </c>
      <c r="K222" s="36">
        <f t="shared" si="3"/>
        <v>99.844362480276843</v>
      </c>
      <c r="M222" s="40"/>
      <c r="N222" s="40"/>
      <c r="O222" s="37"/>
      <c r="P222" s="38"/>
      <c r="Q222" s="38"/>
      <c r="R222" s="39"/>
      <c r="S222" s="40"/>
      <c r="T222" s="40"/>
      <c r="U222" s="37"/>
      <c r="V222" s="38"/>
      <c r="W222" s="38"/>
      <c r="X222" s="39"/>
      <c r="Y222" s="40"/>
      <c r="Z222" s="40"/>
      <c r="AA222" s="37"/>
      <c r="AB222" s="38"/>
      <c r="AC222" s="38"/>
      <c r="AD222" s="39"/>
      <c r="AE222" s="40"/>
      <c r="AF222" s="40"/>
      <c r="AG222" s="37"/>
      <c r="AH222" s="38"/>
      <c r="AI222" s="38"/>
      <c r="AJ222" s="39"/>
      <c r="AK222" s="40"/>
      <c r="AL222" s="40"/>
      <c r="AM222" s="37"/>
      <c r="AN222" s="38"/>
      <c r="AO222" s="38"/>
      <c r="AP222" s="39"/>
      <c r="AQ222" s="40"/>
      <c r="AR222" s="40"/>
      <c r="AS222" s="37"/>
      <c r="AT222" s="38"/>
      <c r="AU222" s="38"/>
      <c r="AV222" s="39"/>
      <c r="AW222" s="40"/>
      <c r="AX222" s="40"/>
      <c r="AY222" s="37"/>
      <c r="AZ222" s="38"/>
      <c r="BA222" s="38"/>
      <c r="BB222" s="39"/>
      <c r="BC222" s="40"/>
      <c r="BD222" s="40"/>
      <c r="BE222" s="37"/>
      <c r="BF222" s="38"/>
      <c r="BG222" s="38"/>
      <c r="BH222" s="39"/>
      <c r="BI222" s="40"/>
      <c r="BJ222" s="40"/>
      <c r="BK222" s="37"/>
      <c r="BL222" s="38"/>
      <c r="BM222" s="38"/>
      <c r="BN222" s="39"/>
    </row>
    <row r="223" spans="1:93" x14ac:dyDescent="0.2">
      <c r="A223" s="50"/>
      <c r="B223" s="24"/>
      <c r="C223" s="82" t="s">
        <v>222</v>
      </c>
      <c r="D223" s="30">
        <v>3954.9159909999998</v>
      </c>
      <c r="E223" s="30">
        <v>52.169472420000027</v>
      </c>
      <c r="F223" s="30">
        <v>0.21512500000000001</v>
      </c>
      <c r="G223" s="30">
        <v>37.053399119999995</v>
      </c>
      <c r="H223" s="30">
        <v>51.60682939000003</v>
      </c>
      <c r="I223" s="35"/>
      <c r="J223" s="36">
        <f t="shared" si="3"/>
        <v>1.3048780178248807</v>
      </c>
      <c r="K223" s="36">
        <f t="shared" si="3"/>
        <v>98.921509066700281</v>
      </c>
      <c r="M223" s="38"/>
      <c r="N223" s="38"/>
      <c r="O223" s="39"/>
      <c r="P223" s="40"/>
      <c r="Q223" s="40"/>
      <c r="R223" s="37"/>
      <c r="S223" s="38"/>
      <c r="T223" s="38"/>
      <c r="U223" s="39"/>
      <c r="V223" s="40"/>
      <c r="W223" s="40"/>
      <c r="X223" s="37"/>
      <c r="Y223" s="38"/>
      <c r="Z223" s="38"/>
      <c r="AA223" s="39"/>
      <c r="AB223" s="40"/>
      <c r="AC223" s="40"/>
      <c r="AD223" s="37"/>
      <c r="AE223" s="38"/>
      <c r="AF223" s="38"/>
      <c r="AG223" s="39"/>
      <c r="AH223" s="40"/>
      <c r="AI223" s="40"/>
      <c r="AJ223" s="37"/>
      <c r="AK223" s="38"/>
      <c r="AL223" s="38"/>
      <c r="AM223" s="39"/>
      <c r="AN223" s="40"/>
      <c r="AO223" s="40"/>
      <c r="AP223" s="37"/>
      <c r="AQ223" s="38"/>
      <c r="AR223" s="38"/>
      <c r="AS223" s="39"/>
      <c r="AT223" s="40"/>
      <c r="AU223" s="40"/>
      <c r="AV223" s="37"/>
      <c r="AW223" s="38"/>
      <c r="AX223" s="38"/>
      <c r="AY223" s="39"/>
      <c r="AZ223" s="40"/>
      <c r="BA223" s="40"/>
      <c r="BB223" s="37"/>
      <c r="BC223" s="38"/>
      <c r="BD223" s="38"/>
      <c r="BE223" s="39"/>
      <c r="BF223" s="40"/>
      <c r="BG223" s="40"/>
      <c r="BH223" s="37"/>
      <c r="BI223" s="38"/>
      <c r="BJ223" s="38"/>
      <c r="BK223" s="39"/>
      <c r="BL223" s="40"/>
      <c r="BM223" s="40"/>
      <c r="BN223" s="37"/>
      <c r="BO223" s="38"/>
      <c r="BP223" s="38"/>
      <c r="BQ223" s="39"/>
      <c r="BR223" s="40"/>
      <c r="BS223" s="40"/>
      <c r="BT223" s="37"/>
      <c r="BU223" s="38"/>
      <c r="BV223" s="38"/>
      <c r="BW223" s="39"/>
      <c r="BX223" s="40"/>
      <c r="BY223" s="40"/>
      <c r="BZ223" s="37"/>
      <c r="CA223" s="38"/>
      <c r="CB223" s="38"/>
      <c r="CC223" s="39"/>
      <c r="CD223" s="40"/>
      <c r="CE223" s="40"/>
      <c r="CF223" s="37"/>
      <c r="CG223" s="38"/>
      <c r="CH223" s="38"/>
      <c r="CI223" s="39"/>
      <c r="CJ223" s="40"/>
      <c r="CK223" s="40"/>
      <c r="CL223" s="37"/>
      <c r="CM223" s="38"/>
      <c r="CN223" s="38"/>
      <c r="CO223" s="39"/>
    </row>
    <row r="224" spans="1:93" x14ac:dyDescent="0.2">
      <c r="A224" s="83"/>
      <c r="B224" s="84"/>
      <c r="C224" s="29" t="s">
        <v>223</v>
      </c>
      <c r="D224" s="30">
        <v>239.401904</v>
      </c>
      <c r="E224" s="30">
        <v>17.931844359999999</v>
      </c>
      <c r="F224" s="30">
        <v>0</v>
      </c>
      <c r="G224" s="30">
        <v>0</v>
      </c>
      <c r="H224" s="30">
        <v>17.879349350000002</v>
      </c>
      <c r="I224" s="29"/>
      <c r="J224" s="81">
        <f t="shared" si="3"/>
        <v>7.4683404982443262</v>
      </c>
      <c r="K224" s="81">
        <f t="shared" si="3"/>
        <v>99.707252589604806</v>
      </c>
      <c r="M224" s="38"/>
      <c r="N224" s="38"/>
      <c r="O224" s="39"/>
      <c r="P224" s="40"/>
      <c r="Q224" s="40"/>
      <c r="R224" s="37"/>
      <c r="S224" s="38"/>
      <c r="T224" s="38"/>
      <c r="U224" s="39"/>
      <c r="V224" s="40"/>
      <c r="W224" s="40"/>
      <c r="X224" s="37"/>
      <c r="Y224" s="38"/>
      <c r="Z224" s="38"/>
      <c r="AA224" s="39"/>
      <c r="AB224" s="40"/>
      <c r="AC224" s="40"/>
      <c r="AD224" s="37"/>
      <c r="AE224" s="38"/>
      <c r="AF224" s="38"/>
      <c r="AG224" s="39"/>
      <c r="AH224" s="40"/>
      <c r="AI224" s="40"/>
      <c r="AJ224" s="37"/>
      <c r="AK224" s="38"/>
      <c r="AL224" s="38"/>
      <c r="AM224" s="39"/>
      <c r="AN224" s="40"/>
      <c r="AO224" s="40"/>
      <c r="AP224" s="37"/>
      <c r="AQ224" s="38"/>
      <c r="AR224" s="38"/>
      <c r="AS224" s="39"/>
      <c r="AT224" s="40"/>
      <c r="AU224" s="40"/>
      <c r="AV224" s="37"/>
      <c r="AW224" s="38"/>
      <c r="AX224" s="38"/>
      <c r="AY224" s="39"/>
      <c r="AZ224" s="40"/>
      <c r="BA224" s="40"/>
      <c r="BB224" s="37"/>
      <c r="BC224" s="38"/>
      <c r="BD224" s="38"/>
      <c r="BE224" s="39"/>
      <c r="BF224" s="40"/>
      <c r="BG224" s="40"/>
      <c r="BH224" s="37"/>
      <c r="BI224" s="38"/>
      <c r="BJ224" s="38"/>
      <c r="BK224" s="39"/>
      <c r="BL224" s="40"/>
      <c r="BM224" s="40"/>
      <c r="BN224" s="37"/>
      <c r="BO224" s="38"/>
      <c r="BP224" s="38"/>
      <c r="BQ224" s="39"/>
      <c r="BR224" s="40"/>
      <c r="BS224" s="40"/>
      <c r="BT224" s="37"/>
      <c r="BU224" s="38"/>
      <c r="BV224" s="38"/>
      <c r="BW224" s="39"/>
      <c r="BX224" s="40"/>
      <c r="BY224" s="40"/>
      <c r="BZ224" s="37"/>
      <c r="CA224" s="38"/>
      <c r="CB224" s="38"/>
      <c r="CC224" s="39"/>
      <c r="CD224" s="40"/>
      <c r="CE224" s="40"/>
      <c r="CF224" s="37"/>
      <c r="CG224" s="38"/>
      <c r="CH224" s="38"/>
      <c r="CI224" s="39"/>
      <c r="CJ224" s="40"/>
      <c r="CK224" s="40"/>
      <c r="CL224" s="37"/>
      <c r="CM224" s="38"/>
      <c r="CN224" s="38"/>
      <c r="CO224" s="39"/>
    </row>
    <row r="225" spans="1:93" x14ac:dyDescent="0.2">
      <c r="A225" s="83"/>
      <c r="B225" s="84"/>
      <c r="C225" s="29" t="s">
        <v>224</v>
      </c>
      <c r="D225" s="30">
        <v>513.70676500000002</v>
      </c>
      <c r="E225" s="30">
        <v>78.58339976000002</v>
      </c>
      <c r="F225" s="30">
        <v>26.92553753</v>
      </c>
      <c r="G225" s="30">
        <v>50.261063110000002</v>
      </c>
      <c r="H225" s="30">
        <v>76.734639490000021</v>
      </c>
      <c r="I225" s="29"/>
      <c r="J225" s="81">
        <f t="shared" si="3"/>
        <v>14.93743994007944</v>
      </c>
      <c r="K225" s="81">
        <f t="shared" si="3"/>
        <v>97.647390828538519</v>
      </c>
      <c r="M225" s="38"/>
      <c r="N225" s="38"/>
      <c r="O225" s="39"/>
      <c r="P225" s="40"/>
      <c r="Q225" s="40"/>
      <c r="R225" s="37"/>
      <c r="S225" s="38"/>
      <c r="T225" s="38"/>
      <c r="U225" s="39"/>
      <c r="V225" s="40"/>
      <c r="W225" s="40"/>
      <c r="X225" s="37"/>
      <c r="Y225" s="38"/>
      <c r="Z225" s="38"/>
      <c r="AA225" s="39"/>
      <c r="AB225" s="40"/>
      <c r="AC225" s="40"/>
      <c r="AD225" s="37"/>
      <c r="AE225" s="38"/>
      <c r="AF225" s="38"/>
      <c r="AG225" s="39"/>
      <c r="AH225" s="40"/>
      <c r="AI225" s="40"/>
      <c r="AJ225" s="37"/>
      <c r="AK225" s="38"/>
      <c r="AL225" s="38"/>
      <c r="AM225" s="39"/>
      <c r="AN225" s="40"/>
      <c r="AO225" s="40"/>
      <c r="AP225" s="37"/>
      <c r="AQ225" s="38"/>
      <c r="AR225" s="38"/>
      <c r="AS225" s="39"/>
      <c r="AT225" s="40"/>
      <c r="AU225" s="40"/>
      <c r="AV225" s="37"/>
      <c r="AW225" s="38"/>
      <c r="AX225" s="38"/>
      <c r="AY225" s="39"/>
      <c r="AZ225" s="40"/>
      <c r="BA225" s="40"/>
      <c r="BB225" s="37"/>
      <c r="BC225" s="38"/>
      <c r="BD225" s="38"/>
      <c r="BE225" s="39"/>
      <c r="BF225" s="40"/>
      <c r="BG225" s="40"/>
      <c r="BH225" s="37"/>
      <c r="BI225" s="38"/>
      <c r="BJ225" s="38"/>
      <c r="BK225" s="39"/>
      <c r="BL225" s="40"/>
      <c r="BM225" s="40"/>
      <c r="BN225" s="37"/>
      <c r="BO225" s="38"/>
      <c r="BP225" s="38"/>
      <c r="BQ225" s="39"/>
      <c r="BR225" s="40"/>
      <c r="BS225" s="40"/>
      <c r="BT225" s="37"/>
      <c r="BU225" s="38"/>
      <c r="BV225" s="38"/>
      <c r="BW225" s="39"/>
      <c r="BX225" s="40"/>
      <c r="BY225" s="40"/>
      <c r="BZ225" s="37"/>
      <c r="CA225" s="38"/>
      <c r="CB225" s="38"/>
      <c r="CC225" s="39"/>
      <c r="CD225" s="40"/>
      <c r="CE225" s="40"/>
      <c r="CF225" s="37"/>
      <c r="CG225" s="38"/>
      <c r="CH225" s="38"/>
      <c r="CI225" s="39"/>
      <c r="CJ225" s="40"/>
      <c r="CK225" s="40"/>
      <c r="CL225" s="37"/>
      <c r="CM225" s="38"/>
      <c r="CN225" s="38"/>
      <c r="CO225" s="39"/>
    </row>
    <row r="226" spans="1:93" ht="25.5" x14ac:dyDescent="0.2">
      <c r="A226" s="83"/>
      <c r="B226" s="84"/>
      <c r="C226" s="29" t="s">
        <v>225</v>
      </c>
      <c r="D226" s="30">
        <v>225.6</v>
      </c>
      <c r="E226" s="30">
        <v>10.14660499</v>
      </c>
      <c r="F226" s="30">
        <v>0</v>
      </c>
      <c r="G226" s="30">
        <v>5.539002</v>
      </c>
      <c r="H226" s="30">
        <v>10.14660499</v>
      </c>
      <c r="I226" s="29"/>
      <c r="J226" s="81">
        <f t="shared" si="3"/>
        <v>4.4976085948581561</v>
      </c>
      <c r="K226" s="81">
        <f t="shared" si="3"/>
        <v>100</v>
      </c>
      <c r="M226" s="37"/>
      <c r="N226" s="37"/>
      <c r="O226" s="38"/>
      <c r="P226" s="38"/>
      <c r="Q226" s="39"/>
      <c r="R226" s="40"/>
      <c r="S226" s="40"/>
      <c r="T226" s="37"/>
      <c r="U226" s="38"/>
      <c r="V226" s="38"/>
      <c r="W226" s="39"/>
      <c r="X226" s="40"/>
      <c r="Y226" s="40"/>
      <c r="Z226" s="37"/>
      <c r="AA226" s="38"/>
      <c r="AB226" s="38"/>
      <c r="AC226" s="39"/>
      <c r="AD226" s="40"/>
      <c r="AE226" s="40"/>
      <c r="AF226" s="37"/>
      <c r="AG226" s="38"/>
      <c r="AH226" s="38"/>
      <c r="AI226" s="39"/>
      <c r="AJ226" s="40"/>
      <c r="AK226" s="40"/>
      <c r="AL226" s="37"/>
      <c r="AM226" s="38"/>
      <c r="AN226" s="38"/>
      <c r="AO226" s="39"/>
      <c r="AP226" s="40"/>
      <c r="AQ226" s="40"/>
      <c r="AR226" s="37"/>
      <c r="AS226" s="38"/>
      <c r="AT226" s="38"/>
      <c r="AU226" s="39"/>
      <c r="AV226" s="40"/>
      <c r="AW226" s="40"/>
      <c r="AX226" s="37"/>
      <c r="AY226" s="38"/>
      <c r="AZ226" s="38"/>
      <c r="BA226" s="39"/>
      <c r="BB226" s="40"/>
      <c r="BC226" s="40"/>
      <c r="BD226" s="37"/>
      <c r="BE226" s="38"/>
      <c r="BF226" s="38"/>
      <c r="BG226" s="39"/>
      <c r="BH226" s="40"/>
      <c r="BI226" s="40"/>
      <c r="BJ226" s="37"/>
      <c r="BK226" s="38"/>
      <c r="BL226" s="38"/>
      <c r="BM226" s="39"/>
    </row>
    <row r="227" spans="1:93" x14ac:dyDescent="0.2">
      <c r="A227" s="83"/>
      <c r="B227" s="84"/>
      <c r="C227" s="29" t="s">
        <v>226</v>
      </c>
      <c r="D227" s="30">
        <v>59.811999999999998</v>
      </c>
      <c r="E227" s="30">
        <v>1.6737745900000001</v>
      </c>
      <c r="F227" s="30">
        <v>0</v>
      </c>
      <c r="G227" s="30">
        <v>2.07E-2</v>
      </c>
      <c r="H227" s="30">
        <v>1.6737745900000001</v>
      </c>
      <c r="I227" s="29"/>
      <c r="J227" s="81">
        <f t="shared" si="3"/>
        <v>2.7983926135223705</v>
      </c>
      <c r="K227" s="81">
        <f t="shared" si="3"/>
        <v>100</v>
      </c>
      <c r="M227" s="40"/>
      <c r="N227" s="40"/>
      <c r="O227" s="37"/>
      <c r="P227" s="38"/>
      <c r="Q227" s="38"/>
      <c r="R227" s="39"/>
      <c r="S227" s="40"/>
      <c r="T227" s="40"/>
      <c r="U227" s="37"/>
      <c r="V227" s="38"/>
      <c r="W227" s="38"/>
      <c r="X227" s="39"/>
      <c r="Y227" s="40"/>
      <c r="Z227" s="40"/>
      <c r="AA227" s="37"/>
      <c r="AB227" s="38"/>
      <c r="AC227" s="38"/>
      <c r="AD227" s="39"/>
      <c r="AE227" s="40"/>
      <c r="AF227" s="40"/>
      <c r="AG227" s="37"/>
      <c r="AH227" s="38"/>
      <c r="AI227" s="38"/>
      <c r="AJ227" s="39"/>
      <c r="AK227" s="40"/>
      <c r="AL227" s="40"/>
      <c r="AM227" s="37"/>
      <c r="AN227" s="38"/>
      <c r="AO227" s="38"/>
      <c r="AP227" s="39"/>
      <c r="AQ227" s="40"/>
      <c r="AR227" s="40"/>
      <c r="AS227" s="37"/>
      <c r="AT227" s="38"/>
      <c r="AU227" s="38"/>
      <c r="AV227" s="39"/>
      <c r="AW227" s="40"/>
      <c r="AX227" s="40"/>
      <c r="AY227" s="37"/>
      <c r="AZ227" s="38"/>
      <c r="BA227" s="38"/>
      <c r="BB227" s="39"/>
      <c r="BC227" s="40"/>
      <c r="BD227" s="40"/>
      <c r="BE227" s="37"/>
      <c r="BF227" s="38"/>
      <c r="BG227" s="38"/>
      <c r="BH227" s="39"/>
      <c r="BI227" s="40"/>
      <c r="BJ227" s="40"/>
      <c r="BK227" s="37"/>
      <c r="BL227" s="38"/>
      <c r="BM227" s="38"/>
      <c r="BN227" s="39"/>
    </row>
    <row r="228" spans="1:93" x14ac:dyDescent="0.2">
      <c r="A228" s="33"/>
      <c r="B228" s="34"/>
      <c r="C228" s="35" t="s">
        <v>87</v>
      </c>
      <c r="D228" s="30">
        <v>607.12400000000002</v>
      </c>
      <c r="E228" s="30">
        <v>76.420174349999996</v>
      </c>
      <c r="F228" s="30">
        <v>0</v>
      </c>
      <c r="G228" s="30">
        <v>0</v>
      </c>
      <c r="H228" s="30">
        <v>72.830711210000004</v>
      </c>
      <c r="I228" s="35"/>
      <c r="J228" s="36">
        <f t="shared" si="3"/>
        <v>11.996019134476647</v>
      </c>
      <c r="K228" s="36">
        <f t="shared" si="3"/>
        <v>95.302990119388554</v>
      </c>
      <c r="M228" s="40"/>
      <c r="N228" s="40"/>
      <c r="O228" s="37"/>
      <c r="P228" s="38"/>
      <c r="Q228" s="38"/>
      <c r="R228" s="39"/>
      <c r="S228" s="40"/>
      <c r="T228" s="40"/>
      <c r="U228" s="37"/>
      <c r="V228" s="38"/>
      <c r="W228" s="38"/>
      <c r="X228" s="39"/>
      <c r="Y228" s="40"/>
      <c r="Z228" s="40"/>
      <c r="AA228" s="37"/>
      <c r="AB228" s="38"/>
      <c r="AC228" s="38"/>
      <c r="AD228" s="39"/>
      <c r="AE228" s="40"/>
      <c r="AF228" s="40"/>
      <c r="AG228" s="37"/>
      <c r="AH228" s="38"/>
      <c r="AI228" s="38"/>
      <c r="AJ228" s="39"/>
      <c r="AK228" s="40"/>
      <c r="AL228" s="40"/>
      <c r="AM228" s="37"/>
      <c r="AN228" s="38"/>
      <c r="AO228" s="38"/>
      <c r="AP228" s="39"/>
      <c r="AQ228" s="40"/>
      <c r="AR228" s="40"/>
      <c r="AS228" s="37"/>
      <c r="AT228" s="38"/>
      <c r="AU228" s="38"/>
      <c r="AV228" s="39"/>
      <c r="AW228" s="40"/>
      <c r="AX228" s="40"/>
      <c r="AY228" s="37"/>
      <c r="AZ228" s="38"/>
      <c r="BA228" s="38"/>
      <c r="BB228" s="39"/>
      <c r="BC228" s="40"/>
      <c r="BD228" s="40"/>
      <c r="BE228" s="37"/>
      <c r="BF228" s="38"/>
      <c r="BG228" s="38"/>
      <c r="BH228" s="39"/>
      <c r="BI228" s="40"/>
      <c r="BJ228" s="40"/>
      <c r="BK228" s="37"/>
      <c r="BL228" s="38"/>
      <c r="BM228" s="38"/>
      <c r="BN228" s="39"/>
    </row>
    <row r="229" spans="1:93" ht="25.5" x14ac:dyDescent="0.2">
      <c r="A229" s="50"/>
      <c r="B229" s="24"/>
      <c r="C229" s="82" t="s">
        <v>227</v>
      </c>
      <c r="D229" s="30">
        <v>5596.5720000000001</v>
      </c>
      <c r="E229" s="30">
        <v>1203.0455615800001</v>
      </c>
      <c r="F229" s="30">
        <v>0</v>
      </c>
      <c r="G229" s="30">
        <v>236.08480032</v>
      </c>
      <c r="H229" s="30">
        <v>1067.0550342499998</v>
      </c>
      <c r="I229" s="35"/>
      <c r="J229" s="36">
        <f t="shared" si="3"/>
        <v>19.066225436749491</v>
      </c>
      <c r="K229" s="36">
        <f t="shared" si="3"/>
        <v>88.696144878220622</v>
      </c>
      <c r="M229" s="40"/>
      <c r="N229" s="40"/>
      <c r="O229" s="37"/>
      <c r="P229" s="38"/>
      <c r="Q229" s="38"/>
      <c r="R229" s="39"/>
      <c r="S229" s="40"/>
      <c r="T229" s="40"/>
      <c r="U229" s="37"/>
      <c r="V229" s="38"/>
      <c r="W229" s="38"/>
      <c r="X229" s="39"/>
      <c r="Y229" s="40"/>
      <c r="Z229" s="40"/>
      <c r="AA229" s="37"/>
      <c r="AB229" s="38"/>
      <c r="AC229" s="38"/>
      <c r="AD229" s="39"/>
      <c r="AE229" s="40"/>
      <c r="AF229" s="40"/>
      <c r="AG229" s="37"/>
      <c r="AH229" s="38"/>
      <c r="AI229" s="38"/>
      <c r="AJ229" s="39"/>
      <c r="AK229" s="40"/>
      <c r="AL229" s="40"/>
      <c r="AM229" s="37"/>
      <c r="AN229" s="38"/>
      <c r="AO229" s="38"/>
      <c r="AP229" s="39"/>
      <c r="AQ229" s="40"/>
      <c r="AR229" s="40"/>
      <c r="AS229" s="37"/>
      <c r="AT229" s="38"/>
      <c r="AU229" s="38"/>
      <c r="AV229" s="39"/>
      <c r="AW229" s="40"/>
      <c r="AX229" s="40"/>
      <c r="AY229" s="37"/>
      <c r="AZ229" s="38"/>
      <c r="BA229" s="38"/>
      <c r="BB229" s="39"/>
      <c r="BC229" s="40"/>
      <c r="BD229" s="40"/>
      <c r="BE229" s="37"/>
      <c r="BF229" s="38"/>
      <c r="BG229" s="38"/>
      <c r="BH229" s="39"/>
      <c r="BI229" s="40"/>
      <c r="BJ229" s="40"/>
      <c r="BK229" s="37"/>
      <c r="BL229" s="38"/>
      <c r="BM229" s="38"/>
      <c r="BN229" s="39"/>
    </row>
    <row r="230" spans="1:93" ht="25.5" x14ac:dyDescent="0.2">
      <c r="A230" s="50"/>
      <c r="B230" s="24"/>
      <c r="C230" s="82" t="s">
        <v>228</v>
      </c>
      <c r="D230" s="30">
        <v>2798.8839640000001</v>
      </c>
      <c r="E230" s="30">
        <v>594.33241498000007</v>
      </c>
      <c r="F230" s="30">
        <v>0</v>
      </c>
      <c r="G230" s="30">
        <v>100.19053534</v>
      </c>
      <c r="H230" s="30">
        <v>566.07885097999997</v>
      </c>
      <c r="I230" s="35"/>
      <c r="J230" s="36">
        <f t="shared" si="3"/>
        <v>20.225163252962922</v>
      </c>
      <c r="K230" s="36">
        <f t="shared" si="3"/>
        <v>95.246168089123856</v>
      </c>
      <c r="M230" s="40"/>
      <c r="N230" s="40"/>
      <c r="O230" s="37"/>
      <c r="P230" s="38"/>
      <c r="Q230" s="38"/>
      <c r="R230" s="39"/>
      <c r="S230" s="40"/>
      <c r="T230" s="40"/>
      <c r="U230" s="37"/>
      <c r="V230" s="38"/>
      <c r="W230" s="38"/>
      <c r="X230" s="39"/>
      <c r="Y230" s="40"/>
      <c r="Z230" s="40"/>
      <c r="AA230" s="37"/>
      <c r="AB230" s="38"/>
      <c r="AC230" s="38"/>
      <c r="AD230" s="39"/>
      <c r="AE230" s="40"/>
      <c r="AF230" s="40"/>
      <c r="AG230" s="37"/>
      <c r="AH230" s="38"/>
      <c r="AI230" s="38"/>
      <c r="AJ230" s="39"/>
      <c r="AK230" s="40"/>
      <c r="AL230" s="40"/>
      <c r="AM230" s="37"/>
      <c r="AN230" s="38"/>
      <c r="AO230" s="38"/>
      <c r="AP230" s="39"/>
      <c r="AQ230" s="40"/>
      <c r="AR230" s="40"/>
      <c r="AS230" s="37"/>
      <c r="AT230" s="38"/>
      <c r="AU230" s="38"/>
      <c r="AV230" s="39"/>
      <c r="AW230" s="40"/>
      <c r="AX230" s="40"/>
      <c r="AY230" s="37"/>
      <c r="AZ230" s="38"/>
      <c r="BA230" s="38"/>
      <c r="BB230" s="39"/>
      <c r="BC230" s="40"/>
      <c r="BD230" s="40"/>
      <c r="BE230" s="37"/>
      <c r="BF230" s="38"/>
      <c r="BG230" s="38"/>
      <c r="BH230" s="39"/>
      <c r="BI230" s="40"/>
      <c r="BJ230" s="40"/>
      <c r="BK230" s="37"/>
      <c r="BL230" s="38"/>
      <c r="BM230" s="38"/>
      <c r="BN230" s="39"/>
    </row>
    <row r="231" spans="1:93" ht="25.5" x14ac:dyDescent="0.2">
      <c r="A231" s="50"/>
      <c r="B231" s="24"/>
      <c r="C231" s="82" t="s">
        <v>229</v>
      </c>
      <c r="D231" s="30">
        <v>2100</v>
      </c>
      <c r="E231" s="30">
        <v>355.66135021000002</v>
      </c>
      <c r="F231" s="30">
        <v>0</v>
      </c>
      <c r="G231" s="30">
        <v>85.635954939999991</v>
      </c>
      <c r="H231" s="30">
        <v>291.50033568000003</v>
      </c>
      <c r="I231" s="35"/>
      <c r="J231" s="36">
        <f t="shared" si="3"/>
        <v>13.880968365714288</v>
      </c>
      <c r="K231" s="36">
        <f t="shared" si="3"/>
        <v>81.960082395200899</v>
      </c>
      <c r="M231" s="40"/>
      <c r="N231" s="40"/>
      <c r="O231" s="37"/>
      <c r="P231" s="38"/>
      <c r="Q231" s="38"/>
      <c r="R231" s="39"/>
      <c r="S231" s="40"/>
      <c r="T231" s="40"/>
      <c r="U231" s="37"/>
      <c r="V231" s="38"/>
      <c r="W231" s="38"/>
      <c r="X231" s="39"/>
      <c r="Y231" s="40"/>
      <c r="Z231" s="40"/>
      <c r="AA231" s="37"/>
      <c r="AB231" s="38"/>
      <c r="AC231" s="38"/>
      <c r="AD231" s="39"/>
      <c r="AE231" s="40"/>
      <c r="AF231" s="40"/>
      <c r="AG231" s="37"/>
      <c r="AH231" s="38"/>
      <c r="AI231" s="38"/>
      <c r="AJ231" s="39"/>
      <c r="AK231" s="40"/>
      <c r="AL231" s="40"/>
      <c r="AM231" s="37"/>
      <c r="AN231" s="38"/>
      <c r="AO231" s="38"/>
      <c r="AP231" s="39"/>
      <c r="AQ231" s="40"/>
      <c r="AR231" s="40"/>
      <c r="AS231" s="37"/>
      <c r="AT231" s="38"/>
      <c r="AU231" s="38"/>
      <c r="AV231" s="39"/>
      <c r="AW231" s="40"/>
      <c r="AX231" s="40"/>
      <c r="AY231" s="37"/>
      <c r="AZ231" s="38"/>
      <c r="BA231" s="38"/>
      <c r="BB231" s="39"/>
      <c r="BC231" s="40"/>
      <c r="BD231" s="40"/>
      <c r="BE231" s="37"/>
      <c r="BF231" s="38"/>
      <c r="BG231" s="38"/>
      <c r="BH231" s="39"/>
      <c r="BI231" s="40"/>
      <c r="BJ231" s="40"/>
      <c r="BK231" s="37"/>
      <c r="BL231" s="38"/>
      <c r="BM231" s="38"/>
      <c r="BN231" s="39"/>
    </row>
    <row r="232" spans="1:93" ht="25.5" x14ac:dyDescent="0.2">
      <c r="A232" s="50"/>
      <c r="B232" s="24"/>
      <c r="C232" s="82" t="s">
        <v>230</v>
      </c>
      <c r="D232" s="30">
        <v>1177.712</v>
      </c>
      <c r="E232" s="30">
        <v>277.76194914999996</v>
      </c>
      <c r="F232" s="30">
        <v>0</v>
      </c>
      <c r="G232" s="30">
        <v>1.8204014199999998</v>
      </c>
      <c r="H232" s="30">
        <v>277.44782199000002</v>
      </c>
      <c r="I232" s="35"/>
      <c r="J232" s="36">
        <f t="shared" si="3"/>
        <v>23.558206249915091</v>
      </c>
      <c r="K232" s="36">
        <f t="shared" si="3"/>
        <v>99.886907778059154</v>
      </c>
    </row>
    <row r="233" spans="1:93" x14ac:dyDescent="0.2">
      <c r="A233" s="50"/>
      <c r="B233" s="24"/>
      <c r="C233" s="82" t="s">
        <v>231</v>
      </c>
      <c r="D233" s="30">
        <v>2891.7673</v>
      </c>
      <c r="E233" s="30">
        <v>395.61468100999997</v>
      </c>
      <c r="F233" s="30">
        <v>0</v>
      </c>
      <c r="G233" s="30">
        <v>35</v>
      </c>
      <c r="H233" s="30">
        <v>379.11281300999997</v>
      </c>
      <c r="I233" s="35"/>
      <c r="J233" s="36">
        <f t="shared" si="3"/>
        <v>13.110073310878089</v>
      </c>
      <c r="K233" s="36">
        <f t="shared" si="3"/>
        <v>95.828802925647011</v>
      </c>
      <c r="M233" s="40"/>
      <c r="N233" s="40"/>
      <c r="O233" s="37"/>
      <c r="P233" s="38"/>
      <c r="Q233" s="38"/>
      <c r="R233" s="39"/>
      <c r="S233" s="40"/>
      <c r="T233" s="40"/>
      <c r="U233" s="37"/>
      <c r="V233" s="38"/>
      <c r="W233" s="38"/>
      <c r="X233" s="39"/>
      <c r="Y233" s="40"/>
      <c r="Z233" s="40"/>
      <c r="AA233" s="37"/>
      <c r="AB233" s="38"/>
      <c r="AC233" s="38"/>
      <c r="AD233" s="39"/>
      <c r="AE233" s="40"/>
      <c r="AF233" s="40"/>
      <c r="AG233" s="37"/>
      <c r="AH233" s="38"/>
      <c r="AI233" s="38"/>
      <c r="AJ233" s="39"/>
      <c r="AK233" s="40"/>
      <c r="AL233" s="40"/>
      <c r="AM233" s="37"/>
      <c r="AN233" s="38"/>
      <c r="AO233" s="38"/>
      <c r="AP233" s="39"/>
      <c r="AQ233" s="40"/>
      <c r="AR233" s="40"/>
      <c r="AS233" s="37"/>
      <c r="AT233" s="38"/>
      <c r="AU233" s="38"/>
      <c r="AV233" s="39"/>
      <c r="AW233" s="40"/>
      <c r="AX233" s="40"/>
      <c r="AY233" s="37"/>
      <c r="AZ233" s="38"/>
      <c r="BA233" s="38"/>
      <c r="BB233" s="39"/>
      <c r="BC233" s="40"/>
      <c r="BD233" s="40"/>
      <c r="BE233" s="37"/>
      <c r="BF233" s="38"/>
      <c r="BG233" s="38"/>
      <c r="BH233" s="39"/>
      <c r="BI233" s="40"/>
      <c r="BJ233" s="40"/>
      <c r="BK233" s="37"/>
      <c r="BL233" s="38"/>
      <c r="BM233" s="38"/>
      <c r="BN233" s="39"/>
    </row>
    <row r="234" spans="1:93" x14ac:dyDescent="0.2">
      <c r="A234" s="50"/>
      <c r="B234" s="24"/>
      <c r="C234" s="85" t="s">
        <v>232</v>
      </c>
      <c r="D234" s="42">
        <v>685.50745900000004</v>
      </c>
      <c r="E234" s="42">
        <v>58.25</v>
      </c>
      <c r="F234" s="42">
        <v>0</v>
      </c>
      <c r="G234" s="42">
        <v>0</v>
      </c>
      <c r="H234" s="42">
        <v>58.25</v>
      </c>
      <c r="I234" s="41"/>
      <c r="J234" s="43">
        <f t="shared" si="3"/>
        <v>8.4973546582517923</v>
      </c>
      <c r="K234" s="43">
        <f t="shared" si="3"/>
        <v>100</v>
      </c>
      <c r="M234" s="40"/>
      <c r="N234" s="40"/>
      <c r="O234" s="37"/>
      <c r="P234" s="38"/>
      <c r="Q234" s="38"/>
      <c r="R234" s="39"/>
      <c r="S234" s="40"/>
      <c r="T234" s="40"/>
      <c r="U234" s="37"/>
      <c r="V234" s="38"/>
      <c r="W234" s="38"/>
      <c r="X234" s="39"/>
      <c r="Y234" s="40"/>
      <c r="Z234" s="40"/>
      <c r="AA234" s="37"/>
      <c r="AB234" s="38"/>
      <c r="AC234" s="38"/>
      <c r="AD234" s="39"/>
      <c r="AE234" s="40"/>
      <c r="AF234" s="40"/>
      <c r="AG234" s="37"/>
      <c r="AH234" s="38"/>
      <c r="AI234" s="38"/>
      <c r="AJ234" s="39"/>
      <c r="AK234" s="40"/>
      <c r="AL234" s="40"/>
      <c r="AM234" s="37"/>
      <c r="AN234" s="38"/>
      <c r="AO234" s="38"/>
      <c r="AP234" s="39"/>
      <c r="AQ234" s="40"/>
      <c r="AR234" s="40"/>
      <c r="AS234" s="37"/>
      <c r="AT234" s="38"/>
      <c r="AU234" s="38"/>
      <c r="AV234" s="39"/>
      <c r="AW234" s="40"/>
      <c r="AX234" s="40"/>
      <c r="AY234" s="37"/>
      <c r="AZ234" s="38"/>
      <c r="BA234" s="38"/>
      <c r="BB234" s="39"/>
      <c r="BC234" s="40"/>
      <c r="BD234" s="40"/>
      <c r="BE234" s="37"/>
      <c r="BF234" s="38"/>
      <c r="BG234" s="38"/>
      <c r="BH234" s="39"/>
      <c r="BI234" s="40"/>
      <c r="BJ234" s="40"/>
      <c r="BK234" s="37"/>
      <c r="BL234" s="38"/>
      <c r="BM234" s="38"/>
      <c r="BN234" s="39"/>
    </row>
    <row r="235" spans="1:93" ht="14.25" x14ac:dyDescent="0.2">
      <c r="A235" s="33"/>
      <c r="B235" s="73" t="s">
        <v>233</v>
      </c>
      <c r="C235" s="74"/>
      <c r="D235" s="21">
        <f>+SUM(D236:D237)</f>
        <v>12219.729432</v>
      </c>
      <c r="E235" s="21">
        <f>+SUM(E236:E237)</f>
        <v>1951.6879541200005</v>
      </c>
      <c r="F235" s="21">
        <f>+SUM(F236:F237)</f>
        <v>414.39159691999993</v>
      </c>
      <c r="G235" s="21">
        <f>+SUM(G236:G237)</f>
        <v>949.15311588999987</v>
      </c>
      <c r="H235" s="21">
        <f>+SUM(H236:H237)</f>
        <v>1732.5003703399996</v>
      </c>
      <c r="I235" s="74"/>
      <c r="J235" s="75">
        <f t="shared" si="3"/>
        <v>14.177894690557332</v>
      </c>
      <c r="K235" s="75">
        <f t="shared" si="3"/>
        <v>88.769332550457293</v>
      </c>
      <c r="M235" s="38"/>
      <c r="N235" s="38"/>
      <c r="O235" s="39"/>
      <c r="P235" s="40"/>
      <c r="Q235" s="40"/>
      <c r="R235" s="37"/>
      <c r="S235" s="38"/>
      <c r="T235" s="38"/>
      <c r="U235" s="39"/>
      <c r="V235" s="40"/>
      <c r="W235" s="40"/>
      <c r="X235" s="37"/>
      <c r="Y235" s="38"/>
      <c r="Z235" s="38"/>
      <c r="AA235" s="39"/>
      <c r="AB235" s="40"/>
      <c r="AC235" s="40"/>
      <c r="AD235" s="37"/>
      <c r="AE235" s="38"/>
      <c r="AF235" s="38"/>
      <c r="AG235" s="39"/>
      <c r="AH235" s="40"/>
      <c r="AI235" s="40"/>
      <c r="AJ235" s="37"/>
      <c r="AK235" s="38"/>
      <c r="AL235" s="38"/>
      <c r="AM235" s="39"/>
      <c r="AN235" s="40"/>
      <c r="AO235" s="40"/>
      <c r="AP235" s="37"/>
      <c r="AQ235" s="38"/>
      <c r="AR235" s="38"/>
      <c r="AS235" s="39"/>
      <c r="AT235" s="40"/>
      <c r="AU235" s="40"/>
      <c r="AV235" s="37"/>
      <c r="AW235" s="38"/>
      <c r="AX235" s="38"/>
      <c r="AY235" s="39"/>
      <c r="AZ235" s="40"/>
      <c r="BA235" s="40"/>
      <c r="BB235" s="37"/>
      <c r="BC235" s="38"/>
      <c r="BD235" s="38"/>
      <c r="BE235" s="39"/>
      <c r="BF235" s="40"/>
      <c r="BG235" s="40"/>
      <c r="BH235" s="37"/>
      <c r="BI235" s="38"/>
      <c r="BJ235" s="38"/>
      <c r="BK235" s="39"/>
      <c r="BL235" s="40"/>
      <c r="BM235" s="40"/>
      <c r="BN235" s="37"/>
      <c r="BO235" s="38"/>
      <c r="BP235" s="38"/>
      <c r="BQ235" s="39"/>
      <c r="BR235" s="40"/>
      <c r="BS235" s="40"/>
      <c r="BT235" s="37"/>
      <c r="BU235" s="38"/>
      <c r="BV235" s="38"/>
      <c r="BW235" s="39"/>
      <c r="BX235" s="40"/>
      <c r="BY235" s="40"/>
      <c r="BZ235" s="37"/>
      <c r="CA235" s="38"/>
      <c r="CB235" s="38"/>
      <c r="CC235" s="39"/>
      <c r="CD235" s="40"/>
      <c r="CE235" s="40"/>
      <c r="CF235" s="37"/>
      <c r="CG235" s="38"/>
      <c r="CH235" s="38"/>
      <c r="CI235" s="39"/>
      <c r="CJ235" s="40"/>
      <c r="CK235" s="40"/>
      <c r="CL235" s="37"/>
      <c r="CM235" s="38"/>
      <c r="CN235" s="38"/>
      <c r="CO235" s="39"/>
    </row>
    <row r="236" spans="1:93" x14ac:dyDescent="0.2">
      <c r="A236" s="83"/>
      <c r="B236" s="84"/>
      <c r="C236" s="25" t="s">
        <v>234</v>
      </c>
      <c r="D236" s="26">
        <v>10000.434010999999</v>
      </c>
      <c r="E236" s="26">
        <v>1597.7076334800004</v>
      </c>
      <c r="F236" s="26">
        <v>350.29823995999993</v>
      </c>
      <c r="G236" s="26">
        <v>774.76239692999991</v>
      </c>
      <c r="H236" s="26">
        <v>1435.1328038699996</v>
      </c>
      <c r="I236" s="25"/>
      <c r="J236" s="86">
        <f t="shared" si="3"/>
        <v>14.350705202308442</v>
      </c>
      <c r="K236" s="86">
        <f t="shared" si="3"/>
        <v>89.824494406658545</v>
      </c>
      <c r="M236" s="40"/>
      <c r="N236" s="40"/>
      <c r="O236" s="37"/>
      <c r="P236" s="38"/>
      <c r="Q236" s="38"/>
      <c r="R236" s="39"/>
      <c r="S236" s="40"/>
      <c r="T236" s="40"/>
      <c r="U236" s="37"/>
      <c r="V236" s="38"/>
      <c r="W236" s="38"/>
      <c r="X236" s="39"/>
      <c r="Y236" s="40"/>
      <c r="Z236" s="40"/>
      <c r="AA236" s="37"/>
      <c r="AB236" s="38"/>
      <c r="AC236" s="38"/>
      <c r="AD236" s="39"/>
      <c r="AE236" s="40"/>
      <c r="AF236" s="40"/>
      <c r="AG236" s="37"/>
      <c r="AH236" s="38"/>
      <c r="AI236" s="38"/>
      <c r="AJ236" s="39"/>
      <c r="AK236" s="40"/>
      <c r="AL236" s="40"/>
      <c r="AM236" s="37"/>
      <c r="AN236" s="38"/>
      <c r="AO236" s="38"/>
      <c r="AP236" s="39"/>
      <c r="AQ236" s="40"/>
      <c r="AR236" s="40"/>
      <c r="AS236" s="37"/>
      <c r="AT236" s="38"/>
      <c r="AU236" s="38"/>
      <c r="AV236" s="39"/>
      <c r="AW236" s="40"/>
      <c r="AX236" s="40"/>
      <c r="AY236" s="37"/>
      <c r="AZ236" s="38"/>
      <c r="BA236" s="38"/>
      <c r="BB236" s="39"/>
      <c r="BC236" s="40"/>
      <c r="BD236" s="40"/>
      <c r="BE236" s="37"/>
      <c r="BF236" s="38"/>
      <c r="BG236" s="38"/>
      <c r="BH236" s="39"/>
      <c r="BI236" s="40"/>
      <c r="BJ236" s="40"/>
      <c r="BK236" s="37"/>
      <c r="BL236" s="38"/>
      <c r="BM236" s="38"/>
      <c r="BN236" s="39"/>
    </row>
    <row r="237" spans="1:93" ht="25.5" x14ac:dyDescent="0.2">
      <c r="A237" s="83"/>
      <c r="B237" s="84"/>
      <c r="C237" s="54" t="s">
        <v>235</v>
      </c>
      <c r="D237" s="42">
        <v>2219.2954209999998</v>
      </c>
      <c r="E237" s="42">
        <v>353.98032064000006</v>
      </c>
      <c r="F237" s="42">
        <v>64.093356959999994</v>
      </c>
      <c r="G237" s="42">
        <v>174.39071895999999</v>
      </c>
      <c r="H237" s="42">
        <v>297.36756646999999</v>
      </c>
      <c r="I237" s="54"/>
      <c r="J237" s="87">
        <f t="shared" ref="J237:K281" si="4">+IF(D237=0,"n.a.",IF(ABS((($H237/D237)*100)&gt;500),"-o-",((($H237/D237)*100))))</f>
        <v>13.399188033110443</v>
      </c>
      <c r="K237" s="87">
        <f t="shared" si="4"/>
        <v>84.006807477985319</v>
      </c>
      <c r="M237" s="40"/>
      <c r="N237" s="40"/>
      <c r="O237" s="37"/>
      <c r="P237" s="38"/>
      <c r="Q237" s="38"/>
      <c r="R237" s="39"/>
      <c r="S237" s="40"/>
      <c r="T237" s="40"/>
      <c r="U237" s="37"/>
      <c r="V237" s="38"/>
      <c r="W237" s="38"/>
      <c r="X237" s="39"/>
      <c r="Y237" s="40"/>
      <c r="Z237" s="40"/>
      <c r="AA237" s="37"/>
      <c r="AB237" s="38"/>
      <c r="AC237" s="38"/>
      <c r="AD237" s="39"/>
      <c r="AE237" s="40"/>
      <c r="AF237" s="40"/>
      <c r="AG237" s="37"/>
      <c r="AH237" s="38"/>
      <c r="AI237" s="38"/>
      <c r="AJ237" s="39"/>
      <c r="AK237" s="40"/>
      <c r="AL237" s="40"/>
      <c r="AM237" s="37"/>
      <c r="AN237" s="38"/>
      <c r="AO237" s="38"/>
      <c r="AP237" s="39"/>
      <c r="AQ237" s="40"/>
      <c r="AR237" s="40"/>
      <c r="AS237" s="37"/>
      <c r="AT237" s="38"/>
      <c r="AU237" s="38"/>
      <c r="AV237" s="39"/>
      <c r="AW237" s="40"/>
      <c r="AX237" s="40"/>
      <c r="AY237" s="37"/>
      <c r="AZ237" s="38"/>
      <c r="BA237" s="38"/>
      <c r="BB237" s="39"/>
      <c r="BC237" s="40"/>
      <c r="BD237" s="40"/>
      <c r="BE237" s="37"/>
      <c r="BF237" s="38"/>
      <c r="BG237" s="38"/>
      <c r="BH237" s="39"/>
      <c r="BI237" s="40"/>
      <c r="BJ237" s="40"/>
      <c r="BK237" s="37"/>
      <c r="BL237" s="38"/>
      <c r="BM237" s="38"/>
      <c r="BN237" s="39"/>
    </row>
    <row r="238" spans="1:93" ht="14.25" x14ac:dyDescent="0.2">
      <c r="A238" s="50"/>
      <c r="B238" s="20" t="s">
        <v>236</v>
      </c>
      <c r="C238" s="88"/>
      <c r="D238" s="21">
        <f>+SUM(D239:D239)</f>
        <v>9319.2999999999993</v>
      </c>
      <c r="E238" s="21">
        <f>+SUM(E239:E239)</f>
        <v>2177.7252330000001</v>
      </c>
      <c r="F238" s="21">
        <f>+SUM(F239:F239)</f>
        <v>839.66094399999997</v>
      </c>
      <c r="G238" s="21">
        <f>+SUM(G239:G239)</f>
        <v>1457.007703</v>
      </c>
      <c r="H238" s="21">
        <f>+SUM(H239:H239)</f>
        <v>2177.7252330000001</v>
      </c>
      <c r="I238" s="74"/>
      <c r="J238" s="75">
        <f t="shared" si="4"/>
        <v>23.367905668880713</v>
      </c>
      <c r="K238" s="75">
        <f t="shared" si="4"/>
        <v>100</v>
      </c>
      <c r="M238" s="40"/>
      <c r="N238" s="40"/>
      <c r="O238" s="37"/>
      <c r="P238" s="38"/>
      <c r="Q238" s="38"/>
      <c r="R238" s="39"/>
      <c r="S238" s="40"/>
      <c r="T238" s="40"/>
      <c r="U238" s="37"/>
      <c r="V238" s="38"/>
      <c r="W238" s="38"/>
      <c r="X238" s="39"/>
      <c r="Y238" s="40"/>
      <c r="Z238" s="40"/>
      <c r="AA238" s="37"/>
      <c r="AB238" s="38"/>
      <c r="AC238" s="38"/>
      <c r="AD238" s="39"/>
      <c r="AE238" s="40"/>
      <c r="AF238" s="40"/>
      <c r="AG238" s="37"/>
      <c r="AH238" s="38"/>
      <c r="AI238" s="38"/>
      <c r="AJ238" s="39"/>
      <c r="AK238" s="40"/>
      <c r="AL238" s="40"/>
      <c r="AM238" s="37"/>
      <c r="AN238" s="38"/>
      <c r="AO238" s="38"/>
      <c r="AP238" s="39"/>
      <c r="AQ238" s="40"/>
      <c r="AR238" s="40"/>
      <c r="AS238" s="37"/>
      <c r="AT238" s="38"/>
      <c r="AU238" s="38"/>
      <c r="AV238" s="39"/>
      <c r="AW238" s="40"/>
      <c r="AX238" s="40"/>
      <c r="AY238" s="37"/>
      <c r="AZ238" s="38"/>
      <c r="BA238" s="38"/>
      <c r="BB238" s="39"/>
      <c r="BC238" s="40"/>
      <c r="BD238" s="40"/>
      <c r="BE238" s="37"/>
      <c r="BF238" s="38"/>
      <c r="BG238" s="38"/>
      <c r="BH238" s="39"/>
      <c r="BI238" s="40"/>
      <c r="BJ238" s="40"/>
      <c r="BK238" s="37"/>
      <c r="BL238" s="38"/>
      <c r="BM238" s="38"/>
      <c r="BN238" s="39"/>
    </row>
    <row r="239" spans="1:93" x14ac:dyDescent="0.2">
      <c r="A239" s="50"/>
      <c r="B239" s="24"/>
      <c r="C239" s="89" t="s">
        <v>237</v>
      </c>
      <c r="D239" s="44">
        <v>9319.2999999999993</v>
      </c>
      <c r="E239" s="44">
        <v>2177.7252330000001</v>
      </c>
      <c r="F239" s="44">
        <v>839.66094399999997</v>
      </c>
      <c r="G239" s="44">
        <v>1457.007703</v>
      </c>
      <c r="H239" s="44">
        <v>2177.7252330000001</v>
      </c>
      <c r="I239" s="40"/>
      <c r="J239" s="90">
        <f t="shared" si="4"/>
        <v>23.367905668880713</v>
      </c>
      <c r="K239" s="90">
        <f t="shared" si="4"/>
        <v>100</v>
      </c>
      <c r="M239" s="40"/>
      <c r="N239" s="40"/>
      <c r="O239" s="37"/>
      <c r="P239" s="38"/>
      <c r="Q239" s="38"/>
      <c r="R239" s="39"/>
      <c r="S239" s="40"/>
      <c r="T239" s="40"/>
      <c r="U239" s="37"/>
      <c r="V239" s="38"/>
      <c r="W239" s="38"/>
      <c r="X239" s="39"/>
      <c r="Y239" s="40"/>
      <c r="Z239" s="40"/>
      <c r="AA239" s="37"/>
      <c r="AB239" s="38"/>
      <c r="AC239" s="38"/>
      <c r="AD239" s="39"/>
      <c r="AE239" s="40"/>
      <c r="AF239" s="40"/>
      <c r="AG239" s="37"/>
      <c r="AH239" s="38"/>
      <c r="AI239" s="38"/>
      <c r="AJ239" s="39"/>
      <c r="AK239" s="40"/>
      <c r="AL239" s="40"/>
      <c r="AM239" s="37"/>
      <c r="AN239" s="38"/>
      <c r="AO239" s="38"/>
      <c r="AP239" s="39"/>
      <c r="AQ239" s="40"/>
      <c r="AR239" s="40"/>
      <c r="AS239" s="37"/>
      <c r="AT239" s="38"/>
      <c r="AU239" s="38"/>
      <c r="AV239" s="39"/>
      <c r="AW239" s="40"/>
      <c r="AX239" s="40"/>
      <c r="AY239" s="37"/>
      <c r="AZ239" s="38"/>
      <c r="BA239" s="38"/>
      <c r="BB239" s="39"/>
      <c r="BC239" s="40"/>
      <c r="BD239" s="40"/>
      <c r="BE239" s="37"/>
      <c r="BF239" s="38"/>
      <c r="BG239" s="38"/>
      <c r="BH239" s="39"/>
      <c r="BI239" s="40"/>
      <c r="BJ239" s="40"/>
      <c r="BK239" s="37"/>
      <c r="BL239" s="38"/>
      <c r="BM239" s="38"/>
      <c r="BN239" s="39"/>
    </row>
    <row r="240" spans="1:93" ht="14.25" x14ac:dyDescent="0.2">
      <c r="A240" s="50"/>
      <c r="B240" s="20" t="s">
        <v>238</v>
      </c>
      <c r="C240" s="88"/>
      <c r="D240" s="21">
        <f>+D241+SUM(D245:D260)</f>
        <v>106790.57414200001</v>
      </c>
      <c r="E240" s="21">
        <f>+E241+SUM(E245:E260)</f>
        <v>22424.007818400001</v>
      </c>
      <c r="F240" s="21">
        <f>+F241+SUM(F245:F260)</f>
        <v>5626.4793038299995</v>
      </c>
      <c r="G240" s="21">
        <f>+G241+SUM(G245:G260)</f>
        <v>15734.75057548</v>
      </c>
      <c r="H240" s="21">
        <f>+H241+SUM(H245:H260)</f>
        <v>22216.850223219997</v>
      </c>
      <c r="I240" s="74"/>
      <c r="J240" s="75">
        <f t="shared" si="4"/>
        <v>20.804130328654409</v>
      </c>
      <c r="K240" s="75">
        <f t="shared" si="4"/>
        <v>99.076179437424116</v>
      </c>
      <c r="M240" s="40"/>
      <c r="N240" s="40"/>
      <c r="O240" s="37"/>
      <c r="P240" s="38"/>
      <c r="Q240" s="38"/>
      <c r="R240" s="39"/>
      <c r="S240" s="40"/>
      <c r="T240" s="40"/>
      <c r="U240" s="37"/>
      <c r="V240" s="38"/>
      <c r="W240" s="38"/>
      <c r="X240" s="39"/>
      <c r="Y240" s="40"/>
      <c r="Z240" s="40"/>
      <c r="AA240" s="37"/>
      <c r="AB240" s="38"/>
      <c r="AC240" s="38"/>
      <c r="AD240" s="39"/>
      <c r="AE240" s="40"/>
      <c r="AF240" s="40"/>
      <c r="AG240" s="37"/>
      <c r="AH240" s="38"/>
      <c r="AI240" s="38"/>
      <c r="AJ240" s="39"/>
      <c r="AK240" s="40"/>
      <c r="AL240" s="40"/>
      <c r="AM240" s="37"/>
      <c r="AN240" s="38"/>
      <c r="AO240" s="38"/>
      <c r="AP240" s="39"/>
      <c r="AQ240" s="40"/>
      <c r="AR240" s="40"/>
      <c r="AS240" s="37"/>
      <c r="AT240" s="38"/>
      <c r="AU240" s="38"/>
      <c r="AV240" s="39"/>
      <c r="AW240" s="40"/>
      <c r="AX240" s="40"/>
      <c r="AY240" s="37"/>
      <c r="AZ240" s="38"/>
      <c r="BA240" s="38"/>
      <c r="BB240" s="39"/>
      <c r="BC240" s="40"/>
      <c r="BD240" s="40"/>
      <c r="BE240" s="37"/>
      <c r="BF240" s="38"/>
      <c r="BG240" s="38"/>
      <c r="BH240" s="39"/>
      <c r="BI240" s="40"/>
      <c r="BJ240" s="40"/>
      <c r="BK240" s="37"/>
      <c r="BL240" s="38"/>
      <c r="BM240" s="38"/>
      <c r="BN240" s="39"/>
    </row>
    <row r="241" spans="1:66" ht="14.25" x14ac:dyDescent="0.2">
      <c r="A241" s="50"/>
      <c r="B241" s="24"/>
      <c r="C241" s="91" t="s">
        <v>135</v>
      </c>
      <c r="D241" s="46">
        <f>+SUM(D242:D244)</f>
        <v>39075.831378000003</v>
      </c>
      <c r="E241" s="46">
        <f>+SUM(E242:E244)</f>
        <v>6268.0313008800003</v>
      </c>
      <c r="F241" s="46">
        <f>+SUM(F242:F244)</f>
        <v>114.15661834000001</v>
      </c>
      <c r="G241" s="46">
        <f>+SUM(G242:G244)</f>
        <v>4849.0940078399999</v>
      </c>
      <c r="H241" s="46">
        <f>+SUM(H242:H244)</f>
        <v>6190.296852389999</v>
      </c>
      <c r="I241" s="78"/>
      <c r="J241" s="79">
        <f t="shared" si="4"/>
        <v>15.841753416602119</v>
      </c>
      <c r="K241" s="79">
        <f t="shared" si="4"/>
        <v>98.759826734128026</v>
      </c>
      <c r="M241" s="40"/>
      <c r="N241" s="40"/>
      <c r="O241" s="37"/>
      <c r="P241" s="38"/>
      <c r="Q241" s="38"/>
      <c r="R241" s="39"/>
      <c r="S241" s="40"/>
      <c r="T241" s="40"/>
      <c r="U241" s="37"/>
      <c r="V241" s="38"/>
      <c r="W241" s="38"/>
      <c r="X241" s="39"/>
      <c r="Y241" s="40"/>
      <c r="Z241" s="40"/>
      <c r="AA241" s="37"/>
      <c r="AB241" s="38"/>
      <c r="AC241" s="38"/>
      <c r="AD241" s="39"/>
      <c r="AE241" s="40"/>
      <c r="AF241" s="40"/>
      <c r="AG241" s="37"/>
      <c r="AH241" s="38"/>
      <c r="AI241" s="38"/>
      <c r="AJ241" s="39"/>
      <c r="AK241" s="40"/>
      <c r="AL241" s="40"/>
      <c r="AM241" s="37"/>
      <c r="AN241" s="38"/>
      <c r="AO241" s="38"/>
      <c r="AP241" s="39"/>
      <c r="AQ241" s="40"/>
      <c r="AR241" s="40"/>
      <c r="AS241" s="37"/>
      <c r="AT241" s="38"/>
      <c r="AU241" s="38"/>
      <c r="AV241" s="39"/>
      <c r="AW241" s="40"/>
      <c r="AX241" s="40"/>
      <c r="AY241" s="37"/>
      <c r="AZ241" s="38"/>
      <c r="BA241" s="38"/>
      <c r="BB241" s="39"/>
      <c r="BC241" s="40"/>
      <c r="BD241" s="40"/>
      <c r="BE241" s="37"/>
      <c r="BF241" s="38"/>
      <c r="BG241" s="38"/>
      <c r="BH241" s="39"/>
      <c r="BI241" s="40"/>
      <c r="BJ241" s="40"/>
      <c r="BK241" s="37"/>
      <c r="BL241" s="38"/>
      <c r="BM241" s="38"/>
      <c r="BN241" s="39"/>
    </row>
    <row r="242" spans="1:66" x14ac:dyDescent="0.2">
      <c r="A242" s="50"/>
      <c r="B242" s="24"/>
      <c r="C242" s="92" t="s">
        <v>135</v>
      </c>
      <c r="D242" s="30">
        <v>38551.823703000002</v>
      </c>
      <c r="E242" s="30">
        <v>6184.2618416599998</v>
      </c>
      <c r="F242" s="30">
        <v>101.21069136</v>
      </c>
      <c r="G242" s="30">
        <v>4815.1173954899996</v>
      </c>
      <c r="H242" s="30">
        <v>6134.3978108299989</v>
      </c>
      <c r="I242" s="35"/>
      <c r="J242" s="36">
        <f t="shared" si="4"/>
        <v>15.912082027789094</v>
      </c>
      <c r="K242" s="36">
        <f t="shared" si="4"/>
        <v>99.193694702670996</v>
      </c>
      <c r="M242" s="40"/>
      <c r="N242" s="40"/>
      <c r="O242" s="37"/>
      <c r="P242" s="38"/>
      <c r="Q242" s="38"/>
      <c r="R242" s="39"/>
      <c r="S242" s="40"/>
      <c r="T242" s="40"/>
      <c r="U242" s="37"/>
      <c r="V242" s="38"/>
      <c r="W242" s="38"/>
      <c r="X242" s="39"/>
      <c r="Y242" s="40"/>
      <c r="Z242" s="40"/>
      <c r="AA242" s="37"/>
      <c r="AB242" s="38"/>
      <c r="AC242" s="38"/>
      <c r="AD242" s="39"/>
      <c r="AE242" s="40"/>
      <c r="AF242" s="40"/>
      <c r="AG242" s="37"/>
      <c r="AH242" s="38"/>
      <c r="AI242" s="38"/>
      <c r="AJ242" s="39"/>
      <c r="AK242" s="40"/>
      <c r="AL242" s="40"/>
      <c r="AM242" s="37"/>
      <c r="AN242" s="38"/>
      <c r="AO242" s="38"/>
      <c r="AP242" s="39"/>
      <c r="AQ242" s="40"/>
      <c r="AR242" s="40"/>
      <c r="AS242" s="37"/>
      <c r="AT242" s="38"/>
      <c r="AU242" s="38"/>
      <c r="AV242" s="39"/>
      <c r="AW242" s="40"/>
      <c r="AX242" s="40"/>
      <c r="AY242" s="37"/>
      <c r="AZ242" s="38"/>
      <c r="BA242" s="38"/>
      <c r="BB242" s="39"/>
      <c r="BC242" s="40"/>
      <c r="BD242" s="40"/>
      <c r="BE242" s="37"/>
      <c r="BF242" s="38"/>
      <c r="BG242" s="38"/>
      <c r="BH242" s="39"/>
      <c r="BI242" s="40"/>
      <c r="BJ242" s="40"/>
      <c r="BK242" s="37"/>
      <c r="BL242" s="38"/>
      <c r="BM242" s="38"/>
      <c r="BN242" s="39"/>
    </row>
    <row r="243" spans="1:66" x14ac:dyDescent="0.2">
      <c r="A243" s="50"/>
      <c r="B243" s="24"/>
      <c r="C243" s="92" t="s">
        <v>36</v>
      </c>
      <c r="D243" s="30">
        <v>493.22024199999998</v>
      </c>
      <c r="E243" s="30">
        <v>79.297734220000009</v>
      </c>
      <c r="F243" s="30">
        <v>12.114452149999998</v>
      </c>
      <c r="G243" s="30">
        <v>32.019093040000001</v>
      </c>
      <c r="H243" s="30">
        <v>52.792889169999995</v>
      </c>
      <c r="I243" s="35"/>
      <c r="J243" s="36">
        <f t="shared" si="4"/>
        <v>10.703715029197848</v>
      </c>
      <c r="K243" s="36">
        <f t="shared" si="4"/>
        <v>66.575532944653645</v>
      </c>
      <c r="M243" s="37"/>
      <c r="N243" s="37"/>
      <c r="O243" s="38"/>
      <c r="P243" s="38"/>
      <c r="Q243" s="39"/>
      <c r="R243" s="40"/>
      <c r="S243" s="40"/>
      <c r="T243" s="37"/>
      <c r="U243" s="38"/>
      <c r="V243" s="38"/>
      <c r="W243" s="39"/>
      <c r="X243" s="40"/>
      <c r="Y243" s="40"/>
      <c r="Z243" s="37"/>
      <c r="AA243" s="38"/>
      <c r="AB243" s="38"/>
      <c r="AC243" s="39"/>
      <c r="AD243" s="40"/>
      <c r="AE243" s="40"/>
      <c r="AF243" s="37"/>
      <c r="AG243" s="38"/>
      <c r="AH243" s="38"/>
      <c r="AI243" s="39"/>
      <c r="AJ243" s="40"/>
      <c r="AK243" s="40"/>
      <c r="AL243" s="37"/>
      <c r="AM243" s="38"/>
      <c r="AN243" s="38"/>
      <c r="AO243" s="39"/>
      <c r="AP243" s="40"/>
      <c r="AQ243" s="40"/>
      <c r="AR243" s="37"/>
      <c r="AS243" s="38"/>
      <c r="AT243" s="38"/>
      <c r="AU243" s="39"/>
      <c r="AV243" s="40"/>
      <c r="AW243" s="40"/>
      <c r="AX243" s="37"/>
      <c r="AY243" s="38"/>
      <c r="AZ243" s="38"/>
      <c r="BA243" s="39"/>
      <c r="BB243" s="40"/>
      <c r="BC243" s="40"/>
      <c r="BD243" s="37"/>
      <c r="BE243" s="38"/>
      <c r="BF243" s="38"/>
      <c r="BG243" s="39"/>
      <c r="BH243" s="40"/>
      <c r="BI243" s="40"/>
      <c r="BJ243" s="37"/>
      <c r="BK243" s="38"/>
      <c r="BL243" s="38"/>
      <c r="BM243" s="39"/>
    </row>
    <row r="244" spans="1:66" ht="25.5" x14ac:dyDescent="0.2">
      <c r="A244" s="50"/>
      <c r="B244" s="24"/>
      <c r="C244" s="92" t="s">
        <v>37</v>
      </c>
      <c r="D244" s="30">
        <v>30.787433</v>
      </c>
      <c r="E244" s="30">
        <v>4.4717250000000002</v>
      </c>
      <c r="F244" s="30">
        <v>0.83147483</v>
      </c>
      <c r="G244" s="30">
        <v>1.9575193100000001</v>
      </c>
      <c r="H244" s="30">
        <v>3.1061523900000001</v>
      </c>
      <c r="I244" s="35"/>
      <c r="J244" s="36">
        <f t="shared" si="4"/>
        <v>10.089026876648015</v>
      </c>
      <c r="K244" s="36">
        <f t="shared" si="4"/>
        <v>69.462061955956585</v>
      </c>
    </row>
    <row r="245" spans="1:66" ht="25.5" x14ac:dyDescent="0.2">
      <c r="A245" s="33"/>
      <c r="B245" s="34"/>
      <c r="C245" s="35" t="s">
        <v>239</v>
      </c>
      <c r="D245" s="30">
        <v>2183.1603869999999</v>
      </c>
      <c r="E245" s="30">
        <v>1160</v>
      </c>
      <c r="F245" s="30">
        <v>415</v>
      </c>
      <c r="G245" s="30">
        <v>780</v>
      </c>
      <c r="H245" s="30">
        <v>1160</v>
      </c>
      <c r="I245" s="35"/>
      <c r="J245" s="36">
        <f t="shared" si="4"/>
        <v>53.133979844422676</v>
      </c>
      <c r="K245" s="36">
        <f t="shared" si="4"/>
        <v>100</v>
      </c>
    </row>
    <row r="246" spans="1:66" x14ac:dyDescent="0.2">
      <c r="A246" s="14"/>
      <c r="B246" s="24"/>
      <c r="C246" s="29" t="s">
        <v>240</v>
      </c>
      <c r="D246" s="30">
        <v>301.15570300000002</v>
      </c>
      <c r="E246" s="30">
        <v>87.791907600000016</v>
      </c>
      <c r="F246" s="30">
        <v>24.485648999999999</v>
      </c>
      <c r="G246" s="30">
        <v>45.258645000000001</v>
      </c>
      <c r="H246" s="30">
        <v>87.791907600000016</v>
      </c>
      <c r="I246" s="31"/>
      <c r="J246" s="32">
        <f t="shared" si="4"/>
        <v>29.151666970092215</v>
      </c>
      <c r="K246" s="32">
        <f t="shared" si="4"/>
        <v>100</v>
      </c>
      <c r="M246" s="40"/>
      <c r="N246" s="40"/>
      <c r="O246" s="37"/>
      <c r="P246" s="38"/>
      <c r="Q246" s="38"/>
      <c r="R246" s="39"/>
      <c r="S246" s="40"/>
      <c r="T246" s="40"/>
      <c r="U246" s="37"/>
      <c r="V246" s="38"/>
      <c r="W246" s="38"/>
      <c r="X246" s="39"/>
      <c r="Y246" s="40"/>
      <c r="Z246" s="40"/>
      <c r="AA246" s="37"/>
      <c r="AB246" s="38"/>
      <c r="AC246" s="38"/>
      <c r="AD246" s="39"/>
      <c r="AE246" s="40"/>
      <c r="AF246" s="40"/>
      <c r="AG246" s="37"/>
      <c r="AH246" s="38"/>
      <c r="AI246" s="38"/>
      <c r="AJ246" s="39"/>
      <c r="AK246" s="40"/>
      <c r="AL246" s="40"/>
      <c r="AM246" s="37"/>
      <c r="AN246" s="38"/>
      <c r="AO246" s="38"/>
      <c r="AP246" s="39"/>
      <c r="AQ246" s="40"/>
      <c r="AR246" s="40"/>
      <c r="AS246" s="37"/>
      <c r="AT246" s="38"/>
      <c r="AU246" s="38"/>
      <c r="AV246" s="39"/>
      <c r="AW246" s="40"/>
      <c r="AX246" s="40"/>
      <c r="AY246" s="37"/>
      <c r="AZ246" s="38"/>
      <c r="BA246" s="38"/>
      <c r="BB246" s="39"/>
      <c r="BC246" s="40"/>
      <c r="BD246" s="40"/>
      <c r="BE246" s="37"/>
      <c r="BF246" s="38"/>
      <c r="BG246" s="38"/>
      <c r="BH246" s="39"/>
      <c r="BI246" s="40"/>
      <c r="BJ246" s="40"/>
      <c r="BK246" s="37"/>
      <c r="BL246" s="38"/>
      <c r="BM246" s="38"/>
      <c r="BN246" s="39"/>
    </row>
    <row r="247" spans="1:66" ht="25.5" x14ac:dyDescent="0.2">
      <c r="A247" s="50"/>
      <c r="B247" s="24"/>
      <c r="C247" s="93" t="s">
        <v>241</v>
      </c>
      <c r="D247" s="26">
        <v>1128.0597499999999</v>
      </c>
      <c r="E247" s="26">
        <v>1128.0597499999999</v>
      </c>
      <c r="F247" s="26">
        <v>585</v>
      </c>
      <c r="G247" s="26">
        <v>835</v>
      </c>
      <c r="H247" s="26">
        <v>1128.0597499999999</v>
      </c>
      <c r="I247" s="76"/>
      <c r="J247" s="77">
        <f t="shared" si="4"/>
        <v>100</v>
      </c>
      <c r="K247" s="77">
        <f t="shared" si="4"/>
        <v>100</v>
      </c>
      <c r="M247" s="40"/>
      <c r="N247" s="40"/>
      <c r="O247" s="37"/>
      <c r="P247" s="38"/>
      <c r="Q247" s="38"/>
      <c r="R247" s="39"/>
      <c r="S247" s="40"/>
      <c r="T247" s="40"/>
      <c r="U247" s="37"/>
      <c r="V247" s="38"/>
      <c r="W247" s="38"/>
      <c r="X247" s="39"/>
      <c r="Y247" s="40"/>
      <c r="Z247" s="40"/>
      <c r="AA247" s="37"/>
      <c r="AB247" s="38"/>
      <c r="AC247" s="38"/>
      <c r="AD247" s="39"/>
      <c r="AE247" s="40"/>
      <c r="AF247" s="40"/>
      <c r="AG247" s="37"/>
      <c r="AH247" s="38"/>
      <c r="AI247" s="38"/>
      <c r="AJ247" s="39"/>
      <c r="AK247" s="40"/>
      <c r="AL247" s="40"/>
      <c r="AM247" s="37"/>
      <c r="AN247" s="38"/>
      <c r="AO247" s="38"/>
      <c r="AP247" s="39"/>
      <c r="AQ247" s="40"/>
      <c r="AR247" s="40"/>
      <c r="AS247" s="37"/>
      <c r="AT247" s="38"/>
      <c r="AU247" s="38"/>
      <c r="AV247" s="39"/>
      <c r="AW247" s="40"/>
      <c r="AX247" s="40"/>
      <c r="AY247" s="37"/>
      <c r="AZ247" s="38"/>
      <c r="BA247" s="38"/>
      <c r="BB247" s="39"/>
      <c r="BC247" s="40"/>
      <c r="BD247" s="40"/>
      <c r="BE247" s="37"/>
      <c r="BF247" s="38"/>
      <c r="BG247" s="38"/>
      <c r="BH247" s="39"/>
      <c r="BI247" s="40"/>
      <c r="BJ247" s="40"/>
      <c r="BK247" s="37"/>
      <c r="BL247" s="38"/>
      <c r="BM247" s="38"/>
      <c r="BN247" s="39"/>
    </row>
    <row r="248" spans="1:66" ht="25.5" x14ac:dyDescent="0.2">
      <c r="A248" s="50"/>
      <c r="B248" s="24"/>
      <c r="C248" s="82" t="s">
        <v>242</v>
      </c>
      <c r="D248" s="30">
        <v>1929.4378200000001</v>
      </c>
      <c r="E248" s="30">
        <v>963.99210328999993</v>
      </c>
      <c r="F248" s="30">
        <v>421.27300000000002</v>
      </c>
      <c r="G248" s="30">
        <v>641.45600000000002</v>
      </c>
      <c r="H248" s="30">
        <v>963.99210328999993</v>
      </c>
      <c r="I248" s="35"/>
      <c r="J248" s="36">
        <f t="shared" si="4"/>
        <v>49.962330648727509</v>
      </c>
      <c r="K248" s="36">
        <f t="shared" si="4"/>
        <v>100</v>
      </c>
      <c r="M248" s="40"/>
      <c r="N248" s="40"/>
      <c r="O248" s="37"/>
      <c r="P248" s="38"/>
      <c r="Q248" s="38"/>
      <c r="R248" s="39"/>
      <c r="S248" s="40"/>
      <c r="T248" s="40"/>
      <c r="U248" s="37"/>
      <c r="V248" s="38"/>
      <c r="W248" s="38"/>
      <c r="X248" s="39"/>
      <c r="Y248" s="40"/>
      <c r="Z248" s="40"/>
      <c r="AA248" s="37"/>
      <c r="AB248" s="38"/>
      <c r="AC248" s="38"/>
      <c r="AD248" s="39"/>
      <c r="AE248" s="40"/>
      <c r="AF248" s="40"/>
      <c r="AG248" s="37"/>
      <c r="AH248" s="38"/>
      <c r="AI248" s="38"/>
      <c r="AJ248" s="39"/>
      <c r="AK248" s="40"/>
      <c r="AL248" s="40"/>
      <c r="AM248" s="37"/>
      <c r="AN248" s="38"/>
      <c r="AO248" s="38"/>
      <c r="AP248" s="39"/>
      <c r="AQ248" s="40"/>
      <c r="AR248" s="40"/>
      <c r="AS248" s="37"/>
      <c r="AT248" s="38"/>
      <c r="AU248" s="38"/>
      <c r="AV248" s="39"/>
      <c r="AW248" s="40"/>
      <c r="AX248" s="40"/>
      <c r="AY248" s="37"/>
      <c r="AZ248" s="38"/>
      <c r="BA248" s="38"/>
      <c r="BB248" s="39"/>
      <c r="BC248" s="40"/>
      <c r="BD248" s="40"/>
      <c r="BE248" s="37"/>
      <c r="BF248" s="38"/>
      <c r="BG248" s="38"/>
      <c r="BH248" s="39"/>
      <c r="BI248" s="40"/>
      <c r="BJ248" s="40"/>
      <c r="BK248" s="37"/>
      <c r="BL248" s="38"/>
      <c r="BM248" s="38"/>
      <c r="BN248" s="39"/>
    </row>
    <row r="249" spans="1:66" x14ac:dyDescent="0.2">
      <c r="A249" s="50"/>
      <c r="B249" s="24"/>
      <c r="C249" s="82" t="s">
        <v>243</v>
      </c>
      <c r="D249" s="30">
        <v>429.96857999999997</v>
      </c>
      <c r="E249" s="30">
        <v>5.1469611300000002</v>
      </c>
      <c r="F249" s="30">
        <v>0</v>
      </c>
      <c r="G249" s="30">
        <v>1.7822268000000003</v>
      </c>
      <c r="H249" s="30">
        <v>4.4983444100000005</v>
      </c>
      <c r="I249" s="35"/>
      <c r="J249" s="36">
        <f t="shared" si="4"/>
        <v>1.0462030527905086</v>
      </c>
      <c r="K249" s="36">
        <f t="shared" si="4"/>
        <v>87.398064535218296</v>
      </c>
      <c r="M249" s="40"/>
      <c r="N249" s="40"/>
      <c r="O249" s="37"/>
      <c r="P249" s="38"/>
      <c r="Q249" s="38"/>
      <c r="R249" s="39"/>
      <c r="S249" s="40"/>
      <c r="T249" s="40"/>
      <c r="U249" s="37"/>
      <c r="V249" s="38"/>
      <c r="W249" s="38"/>
      <c r="X249" s="39"/>
      <c r="Y249" s="40"/>
      <c r="Z249" s="40"/>
      <c r="AA249" s="37"/>
      <c r="AB249" s="38"/>
      <c r="AC249" s="38"/>
      <c r="AD249" s="39"/>
      <c r="AE249" s="40"/>
      <c r="AF249" s="40"/>
      <c r="AG249" s="37"/>
      <c r="AH249" s="38"/>
      <c r="AI249" s="38"/>
      <c r="AJ249" s="39"/>
      <c r="AK249" s="40"/>
      <c r="AL249" s="40"/>
      <c r="AM249" s="37"/>
      <c r="AN249" s="38"/>
      <c r="AO249" s="38"/>
      <c r="AP249" s="39"/>
      <c r="AQ249" s="40"/>
      <c r="AR249" s="40"/>
      <c r="AS249" s="37"/>
      <c r="AT249" s="38"/>
      <c r="AU249" s="38"/>
      <c r="AV249" s="39"/>
      <c r="AW249" s="40"/>
      <c r="AX249" s="40"/>
      <c r="AY249" s="37"/>
      <c r="AZ249" s="38"/>
      <c r="BA249" s="38"/>
      <c r="BB249" s="39"/>
      <c r="BC249" s="40"/>
      <c r="BD249" s="40"/>
      <c r="BE249" s="37"/>
      <c r="BF249" s="38"/>
      <c r="BG249" s="38"/>
      <c r="BH249" s="39"/>
      <c r="BI249" s="40"/>
      <c r="BJ249" s="40"/>
      <c r="BK249" s="37"/>
      <c r="BL249" s="38"/>
      <c r="BM249" s="38"/>
      <c r="BN249" s="39"/>
    </row>
    <row r="250" spans="1:66" ht="25.5" x14ac:dyDescent="0.2">
      <c r="A250" s="50"/>
      <c r="B250" s="24"/>
      <c r="C250" s="82" t="s">
        <v>244</v>
      </c>
      <c r="D250" s="30">
        <v>212.048663</v>
      </c>
      <c r="E250" s="30">
        <v>32.120817000000002</v>
      </c>
      <c r="F250" s="30">
        <v>3.1276168799999997</v>
      </c>
      <c r="G250" s="30">
        <v>9.3031668300000003</v>
      </c>
      <c r="H250" s="30">
        <v>32.073466060000001</v>
      </c>
      <c r="I250" s="35"/>
      <c r="J250" s="36">
        <f t="shared" si="4"/>
        <v>15.125521475228542</v>
      </c>
      <c r="K250" s="36">
        <f t="shared" si="4"/>
        <v>99.852584882881402</v>
      </c>
      <c r="M250" s="40"/>
      <c r="N250" s="40"/>
      <c r="O250" s="37"/>
      <c r="P250" s="38"/>
      <c r="Q250" s="38"/>
      <c r="R250" s="39"/>
      <c r="S250" s="40"/>
      <c r="T250" s="40"/>
      <c r="U250" s="37"/>
      <c r="V250" s="38"/>
      <c r="W250" s="38"/>
      <c r="X250" s="39"/>
      <c r="Y250" s="40"/>
      <c r="Z250" s="40"/>
      <c r="AA250" s="37"/>
      <c r="AB250" s="38"/>
      <c r="AC250" s="38"/>
      <c r="AD250" s="39"/>
      <c r="AE250" s="40"/>
      <c r="AF250" s="40"/>
      <c r="AG250" s="37"/>
      <c r="AH250" s="38"/>
      <c r="AI250" s="38"/>
      <c r="AJ250" s="39"/>
      <c r="AK250" s="40"/>
      <c r="AL250" s="40"/>
      <c r="AM250" s="37"/>
      <c r="AN250" s="38"/>
      <c r="AO250" s="38"/>
      <c r="AP250" s="39"/>
      <c r="AQ250" s="40"/>
      <c r="AR250" s="40"/>
      <c r="AS250" s="37"/>
      <c r="AT250" s="38"/>
      <c r="AU250" s="38"/>
      <c r="AV250" s="39"/>
      <c r="AW250" s="40"/>
      <c r="AX250" s="40"/>
      <c r="AY250" s="37"/>
      <c r="AZ250" s="38"/>
      <c r="BA250" s="38"/>
      <c r="BB250" s="39"/>
      <c r="BC250" s="40"/>
      <c r="BD250" s="40"/>
      <c r="BE250" s="37"/>
      <c r="BF250" s="38"/>
      <c r="BG250" s="38"/>
      <c r="BH250" s="39"/>
      <c r="BI250" s="40"/>
      <c r="BJ250" s="40"/>
      <c r="BK250" s="37"/>
      <c r="BL250" s="38"/>
      <c r="BM250" s="38"/>
      <c r="BN250" s="39"/>
    </row>
    <row r="251" spans="1:66" x14ac:dyDescent="0.2">
      <c r="A251" s="50"/>
      <c r="B251" s="24"/>
      <c r="C251" s="82" t="s">
        <v>245</v>
      </c>
      <c r="D251" s="30">
        <v>545.58215499999994</v>
      </c>
      <c r="E251" s="30">
        <v>29.487910629999998</v>
      </c>
      <c r="F251" s="30">
        <v>0</v>
      </c>
      <c r="G251" s="30">
        <v>2.22964531</v>
      </c>
      <c r="H251" s="30">
        <v>8.0165241900000002</v>
      </c>
      <c r="I251" s="35"/>
      <c r="J251" s="36">
        <f t="shared" si="4"/>
        <v>1.4693523452943582</v>
      </c>
      <c r="K251" s="36">
        <f t="shared" si="4"/>
        <v>27.185799260542591</v>
      </c>
      <c r="M251" s="40"/>
      <c r="N251" s="40"/>
      <c r="O251" s="37"/>
      <c r="P251" s="38"/>
      <c r="Q251" s="38"/>
      <c r="R251" s="39"/>
      <c r="S251" s="40"/>
      <c r="T251" s="40"/>
      <c r="U251" s="37"/>
      <c r="V251" s="38"/>
      <c r="W251" s="38"/>
      <c r="X251" s="39"/>
      <c r="Y251" s="40"/>
      <c r="Z251" s="40"/>
      <c r="AA251" s="37"/>
      <c r="AB251" s="38"/>
      <c r="AC251" s="38"/>
      <c r="AD251" s="39"/>
      <c r="AE251" s="40"/>
      <c r="AF251" s="40"/>
      <c r="AG251" s="37"/>
      <c r="AH251" s="38"/>
      <c r="AI251" s="38"/>
      <c r="AJ251" s="39"/>
      <c r="AK251" s="40"/>
      <c r="AL251" s="40"/>
      <c r="AM251" s="37"/>
      <c r="AN251" s="38"/>
      <c r="AO251" s="38"/>
      <c r="AP251" s="39"/>
      <c r="AQ251" s="40"/>
      <c r="AR251" s="40"/>
      <c r="AS251" s="37"/>
      <c r="AT251" s="38"/>
      <c r="AU251" s="38"/>
      <c r="AV251" s="39"/>
      <c r="AW251" s="40"/>
      <c r="AX251" s="40"/>
      <c r="AY251" s="37"/>
      <c r="AZ251" s="38"/>
      <c r="BA251" s="38"/>
      <c r="BB251" s="39"/>
      <c r="BC251" s="40"/>
      <c r="BD251" s="40"/>
      <c r="BE251" s="37"/>
      <c r="BF251" s="38"/>
      <c r="BG251" s="38"/>
      <c r="BH251" s="39"/>
      <c r="BI251" s="40"/>
      <c r="BJ251" s="40"/>
      <c r="BK251" s="37"/>
      <c r="BL251" s="38"/>
      <c r="BM251" s="38"/>
      <c r="BN251" s="39"/>
    </row>
    <row r="252" spans="1:66" x14ac:dyDescent="0.2">
      <c r="A252" s="50"/>
      <c r="B252" s="24"/>
      <c r="C252" s="82" t="s">
        <v>246</v>
      </c>
      <c r="D252" s="30">
        <v>312.31536399999999</v>
      </c>
      <c r="E252" s="30">
        <v>38.938914149999995</v>
      </c>
      <c r="F252" s="30">
        <v>9.1593499999999999</v>
      </c>
      <c r="G252" s="30">
        <v>34.609864930000001</v>
      </c>
      <c r="H252" s="30">
        <v>37.89415116</v>
      </c>
      <c r="I252" s="35"/>
      <c r="J252" s="36">
        <f t="shared" si="4"/>
        <v>12.133297150248428</v>
      </c>
      <c r="K252" s="36">
        <f t="shared" si="4"/>
        <v>97.316918016831764</v>
      </c>
      <c r="M252" s="40"/>
      <c r="N252" s="40"/>
      <c r="O252" s="37"/>
      <c r="P252" s="38"/>
      <c r="Q252" s="38"/>
      <c r="R252" s="39"/>
      <c r="S252" s="40"/>
      <c r="T252" s="40"/>
      <c r="U252" s="37"/>
      <c r="V252" s="38"/>
      <c r="W252" s="38"/>
      <c r="X252" s="39"/>
      <c r="Y252" s="40"/>
      <c r="Z252" s="40"/>
      <c r="AA252" s="37"/>
      <c r="AB252" s="38"/>
      <c r="AC252" s="38"/>
      <c r="AD252" s="39"/>
      <c r="AE252" s="40"/>
      <c r="AF252" s="40"/>
      <c r="AG252" s="37"/>
      <c r="AH252" s="38"/>
      <c r="AI252" s="38"/>
      <c r="AJ252" s="39"/>
      <c r="AK252" s="40"/>
      <c r="AL252" s="40"/>
      <c r="AM252" s="37"/>
      <c r="AN252" s="38"/>
      <c r="AO252" s="38"/>
      <c r="AP252" s="39"/>
      <c r="AQ252" s="40"/>
      <c r="AR252" s="40"/>
      <c r="AS252" s="37"/>
      <c r="AT252" s="38"/>
      <c r="AU252" s="38"/>
      <c r="AV252" s="39"/>
      <c r="AW252" s="40"/>
      <c r="AX252" s="40"/>
      <c r="AY252" s="37"/>
      <c r="AZ252" s="38"/>
      <c r="BA252" s="38"/>
      <c r="BB252" s="39"/>
      <c r="BC252" s="40"/>
      <c r="BD252" s="40"/>
      <c r="BE252" s="37"/>
      <c r="BF252" s="38"/>
      <c r="BG252" s="38"/>
      <c r="BH252" s="39"/>
      <c r="BI252" s="40"/>
      <c r="BJ252" s="40"/>
      <c r="BK252" s="37"/>
      <c r="BL252" s="38"/>
      <c r="BM252" s="38"/>
      <c r="BN252" s="39"/>
    </row>
    <row r="253" spans="1:66" x14ac:dyDescent="0.2">
      <c r="A253" s="50"/>
      <c r="B253" s="24"/>
      <c r="C253" s="82" t="s">
        <v>247</v>
      </c>
      <c r="D253" s="30">
        <v>332.35673100000002</v>
      </c>
      <c r="E253" s="30">
        <v>2.2274281899999999</v>
      </c>
      <c r="F253" s="30">
        <v>0</v>
      </c>
      <c r="G253" s="30">
        <v>0.64116200000000001</v>
      </c>
      <c r="H253" s="30">
        <v>1.5911809199999998</v>
      </c>
      <c r="I253" s="35"/>
      <c r="J253" s="36">
        <f t="shared" si="4"/>
        <v>0.47875694143832448</v>
      </c>
      <c r="K253" s="36">
        <f t="shared" si="4"/>
        <v>71.435789811028656</v>
      </c>
      <c r="M253" s="40"/>
      <c r="N253" s="40"/>
      <c r="O253" s="37"/>
      <c r="P253" s="38"/>
      <c r="Q253" s="38"/>
      <c r="R253" s="39"/>
      <c r="S253" s="40"/>
      <c r="T253" s="40"/>
      <c r="U253" s="37"/>
      <c r="V253" s="38"/>
      <c r="W253" s="38"/>
      <c r="X253" s="39"/>
      <c r="Y253" s="40"/>
      <c r="Z253" s="40"/>
      <c r="AA253" s="37"/>
      <c r="AB253" s="38"/>
      <c r="AC253" s="38"/>
      <c r="AD253" s="39"/>
      <c r="AE253" s="40"/>
      <c r="AF253" s="40"/>
      <c r="AG253" s="37"/>
      <c r="AH253" s="38"/>
      <c r="AI253" s="38"/>
      <c r="AJ253" s="39"/>
      <c r="AK253" s="40"/>
      <c r="AL253" s="40"/>
      <c r="AM253" s="37"/>
      <c r="AN253" s="38"/>
      <c r="AO253" s="38"/>
      <c r="AP253" s="39"/>
      <c r="AQ253" s="40"/>
      <c r="AR253" s="40"/>
      <c r="AS253" s="37"/>
      <c r="AT253" s="38"/>
      <c r="AU253" s="38"/>
      <c r="AV253" s="39"/>
      <c r="AW253" s="40"/>
      <c r="AX253" s="40"/>
      <c r="AY253" s="37"/>
      <c r="AZ253" s="38"/>
      <c r="BA253" s="38"/>
      <c r="BB253" s="39"/>
      <c r="BC253" s="40"/>
      <c r="BD253" s="40"/>
      <c r="BE253" s="37"/>
      <c r="BF253" s="38"/>
      <c r="BG253" s="38"/>
      <c r="BH253" s="39"/>
      <c r="BI253" s="40"/>
      <c r="BJ253" s="40"/>
      <c r="BK253" s="37"/>
      <c r="BL253" s="38"/>
      <c r="BM253" s="38"/>
      <c r="BN253" s="39"/>
    </row>
    <row r="254" spans="1:66" x14ac:dyDescent="0.2">
      <c r="A254" s="50"/>
      <c r="B254" s="24"/>
      <c r="C254" s="82" t="s">
        <v>87</v>
      </c>
      <c r="D254" s="30">
        <v>1340.907575</v>
      </c>
      <c r="E254" s="30">
        <v>38.148163709999999</v>
      </c>
      <c r="F254" s="30">
        <v>5.0163849999999996</v>
      </c>
      <c r="G254" s="30">
        <v>17.386970519999998</v>
      </c>
      <c r="H254" s="30">
        <v>37.688689009999997</v>
      </c>
      <c r="I254" s="35"/>
      <c r="J254" s="36">
        <f t="shared" si="4"/>
        <v>2.8106850697744772</v>
      </c>
      <c r="K254" s="36">
        <f t="shared" si="4"/>
        <v>98.795552248614385</v>
      </c>
      <c r="M254" s="40"/>
      <c r="N254" s="40"/>
      <c r="O254" s="37"/>
      <c r="P254" s="38"/>
      <c r="Q254" s="38"/>
      <c r="R254" s="39"/>
      <c r="S254" s="40"/>
      <c r="T254" s="40"/>
      <c r="U254" s="37"/>
      <c r="V254" s="38"/>
      <c r="W254" s="38"/>
      <c r="X254" s="39"/>
      <c r="Y254" s="40"/>
      <c r="Z254" s="40"/>
      <c r="AA254" s="37"/>
      <c r="AB254" s="38"/>
      <c r="AC254" s="38"/>
      <c r="AD254" s="39"/>
      <c r="AE254" s="40"/>
      <c r="AF254" s="40"/>
      <c r="AG254" s="37"/>
      <c r="AH254" s="38"/>
      <c r="AI254" s="38"/>
      <c r="AJ254" s="39"/>
      <c r="AK254" s="40"/>
      <c r="AL254" s="40"/>
      <c r="AM254" s="37"/>
      <c r="AN254" s="38"/>
      <c r="AO254" s="38"/>
      <c r="AP254" s="39"/>
      <c r="AQ254" s="40"/>
      <c r="AR254" s="40"/>
      <c r="AS254" s="37"/>
      <c r="AT254" s="38"/>
      <c r="AU254" s="38"/>
      <c r="AV254" s="39"/>
      <c r="AW254" s="40"/>
      <c r="AX254" s="40"/>
      <c r="AY254" s="37"/>
      <c r="AZ254" s="38"/>
      <c r="BA254" s="38"/>
      <c r="BB254" s="39"/>
      <c r="BC254" s="40"/>
      <c r="BD254" s="40"/>
      <c r="BE254" s="37"/>
      <c r="BF254" s="38"/>
      <c r="BG254" s="38"/>
      <c r="BH254" s="39"/>
      <c r="BI254" s="40"/>
      <c r="BJ254" s="40"/>
      <c r="BK254" s="37"/>
      <c r="BL254" s="38"/>
      <c r="BM254" s="38"/>
      <c r="BN254" s="39"/>
    </row>
    <row r="255" spans="1:66" x14ac:dyDescent="0.2">
      <c r="A255" s="50"/>
      <c r="B255" s="24"/>
      <c r="C255" s="82" t="s">
        <v>248</v>
      </c>
      <c r="D255" s="30">
        <v>4905.2451179999998</v>
      </c>
      <c r="E255" s="30">
        <v>1739.0799480000001</v>
      </c>
      <c r="F255" s="30">
        <v>818.92596461000005</v>
      </c>
      <c r="G255" s="30">
        <v>1452.3295047199999</v>
      </c>
      <c r="H255" s="30">
        <v>1716.5825990399999</v>
      </c>
      <c r="I255" s="35"/>
      <c r="J255" s="36">
        <f t="shared" si="4"/>
        <v>34.994838336231744</v>
      </c>
      <c r="K255" s="36">
        <f t="shared" si="4"/>
        <v>98.706364880701841</v>
      </c>
      <c r="M255" s="40"/>
      <c r="N255" s="40"/>
      <c r="O255" s="37"/>
      <c r="P255" s="38"/>
      <c r="Q255" s="38"/>
      <c r="R255" s="39"/>
      <c r="S255" s="40"/>
      <c r="T255" s="40"/>
      <c r="U255" s="37"/>
      <c r="V255" s="38"/>
      <c r="W255" s="38"/>
      <c r="X255" s="39"/>
      <c r="Y255" s="40"/>
      <c r="Z255" s="40"/>
      <c r="AA255" s="37"/>
      <c r="AB255" s="38"/>
      <c r="AC255" s="38"/>
      <c r="AD255" s="39"/>
      <c r="AE255" s="40"/>
      <c r="AF255" s="40"/>
      <c r="AG255" s="37"/>
      <c r="AH255" s="38"/>
      <c r="AI255" s="38"/>
      <c r="AJ255" s="39"/>
      <c r="AK255" s="40"/>
      <c r="AL255" s="40"/>
      <c r="AM255" s="37"/>
      <c r="AN255" s="38"/>
      <c r="AO255" s="38"/>
      <c r="AP255" s="39"/>
      <c r="AQ255" s="40"/>
      <c r="AR255" s="40"/>
      <c r="AS255" s="37"/>
      <c r="AT255" s="38"/>
      <c r="AU255" s="38"/>
      <c r="AV255" s="39"/>
      <c r="AW255" s="40"/>
      <c r="AX255" s="40"/>
      <c r="AY255" s="37"/>
      <c r="AZ255" s="38"/>
      <c r="BA255" s="38"/>
      <c r="BB255" s="39"/>
      <c r="BC255" s="40"/>
      <c r="BD255" s="40"/>
      <c r="BE255" s="37"/>
      <c r="BF255" s="38"/>
      <c r="BG255" s="38"/>
      <c r="BH255" s="39"/>
      <c r="BI255" s="40"/>
      <c r="BJ255" s="40"/>
      <c r="BK255" s="37"/>
      <c r="BL255" s="38"/>
      <c r="BM255" s="38"/>
      <c r="BN255" s="39"/>
    </row>
    <row r="256" spans="1:66" ht="38.25" x14ac:dyDescent="0.2">
      <c r="A256" s="50"/>
      <c r="B256" s="24"/>
      <c r="C256" s="82" t="s">
        <v>249</v>
      </c>
      <c r="D256" s="30">
        <v>288</v>
      </c>
      <c r="E256" s="30">
        <v>36.165285500000003</v>
      </c>
      <c r="F256" s="30">
        <v>0</v>
      </c>
      <c r="G256" s="30">
        <v>0.66827756000000005</v>
      </c>
      <c r="H256" s="30">
        <v>35.582151129999993</v>
      </c>
      <c r="I256" s="35"/>
      <c r="J256" s="36">
        <f t="shared" si="4"/>
        <v>12.354913586805553</v>
      </c>
      <c r="K256" s="36">
        <f t="shared" si="4"/>
        <v>98.38758532681841</v>
      </c>
      <c r="M256" s="40"/>
      <c r="N256" s="40"/>
      <c r="O256" s="37"/>
      <c r="P256" s="38"/>
      <c r="Q256" s="38"/>
      <c r="R256" s="39"/>
      <c r="S256" s="40"/>
      <c r="T256" s="40"/>
      <c r="U256" s="37"/>
      <c r="V256" s="38"/>
      <c r="W256" s="38"/>
      <c r="X256" s="39"/>
      <c r="Y256" s="40"/>
      <c r="Z256" s="40"/>
      <c r="AA256" s="37"/>
      <c r="AB256" s="38"/>
      <c r="AC256" s="38"/>
      <c r="AD256" s="39"/>
      <c r="AE256" s="40"/>
      <c r="AF256" s="40"/>
      <c r="AG256" s="37"/>
      <c r="AH256" s="38"/>
      <c r="AI256" s="38"/>
      <c r="AJ256" s="39"/>
      <c r="AK256" s="40"/>
      <c r="AL256" s="40"/>
      <c r="AM256" s="37"/>
      <c r="AN256" s="38"/>
      <c r="AO256" s="38"/>
      <c r="AP256" s="39"/>
      <c r="AQ256" s="40"/>
      <c r="AR256" s="40"/>
      <c r="AS256" s="37"/>
      <c r="AT256" s="38"/>
      <c r="AU256" s="38"/>
      <c r="AV256" s="39"/>
      <c r="AW256" s="40"/>
      <c r="AX256" s="40"/>
      <c r="AY256" s="37"/>
      <c r="AZ256" s="38"/>
      <c r="BA256" s="38"/>
      <c r="BB256" s="39"/>
      <c r="BC256" s="40"/>
      <c r="BD256" s="40"/>
      <c r="BE256" s="37"/>
      <c r="BF256" s="38"/>
      <c r="BG256" s="38"/>
      <c r="BH256" s="39"/>
      <c r="BI256" s="40"/>
      <c r="BJ256" s="40"/>
      <c r="BK256" s="37"/>
      <c r="BL256" s="38"/>
      <c r="BM256" s="38"/>
      <c r="BN256" s="39"/>
    </row>
    <row r="257" spans="1:92" ht="25.5" x14ac:dyDescent="0.2">
      <c r="A257" s="50"/>
      <c r="B257" s="24"/>
      <c r="C257" s="82" t="s">
        <v>169</v>
      </c>
      <c r="D257" s="30">
        <v>3682.3264389999999</v>
      </c>
      <c r="E257" s="30">
        <v>574.50720555000009</v>
      </c>
      <c r="F257" s="30">
        <v>0</v>
      </c>
      <c r="G257" s="30">
        <v>271.0691137</v>
      </c>
      <c r="H257" s="30">
        <v>566.68877098999997</v>
      </c>
      <c r="I257" s="35"/>
      <c r="J257" s="36">
        <f t="shared" si="4"/>
        <v>15.38942243110565</v>
      </c>
      <c r="K257" s="36">
        <f t="shared" si="4"/>
        <v>98.639105918172902</v>
      </c>
      <c r="M257" s="40"/>
      <c r="N257" s="40"/>
      <c r="O257" s="37"/>
      <c r="P257" s="38"/>
      <c r="Q257" s="38"/>
      <c r="R257" s="39"/>
      <c r="S257" s="40"/>
      <c r="T257" s="40"/>
      <c r="U257" s="37"/>
      <c r="V257" s="38"/>
      <c r="W257" s="38"/>
      <c r="X257" s="39"/>
      <c r="Y257" s="40"/>
      <c r="Z257" s="40"/>
      <c r="AA257" s="37"/>
      <c r="AB257" s="38"/>
      <c r="AC257" s="38"/>
      <c r="AD257" s="39"/>
      <c r="AE257" s="40"/>
      <c r="AF257" s="40"/>
      <c r="AG257" s="37"/>
      <c r="AH257" s="38"/>
      <c r="AI257" s="38"/>
      <c r="AJ257" s="39"/>
      <c r="AK257" s="40"/>
      <c r="AL257" s="40"/>
      <c r="AM257" s="37"/>
      <c r="AN257" s="38"/>
      <c r="AO257" s="38"/>
      <c r="AP257" s="39"/>
      <c r="AQ257" s="40"/>
      <c r="AR257" s="40"/>
      <c r="AS257" s="37"/>
      <c r="AT257" s="38"/>
      <c r="AU257" s="38"/>
      <c r="AV257" s="39"/>
      <c r="AW257" s="40"/>
      <c r="AX257" s="40"/>
      <c r="AY257" s="37"/>
      <c r="AZ257" s="38"/>
      <c r="BA257" s="38"/>
      <c r="BB257" s="39"/>
      <c r="BC257" s="40"/>
      <c r="BD257" s="40"/>
      <c r="BE257" s="37"/>
      <c r="BF257" s="38"/>
      <c r="BG257" s="38"/>
      <c r="BH257" s="39"/>
      <c r="BI257" s="40"/>
      <c r="BJ257" s="40"/>
      <c r="BK257" s="37"/>
      <c r="BL257" s="38"/>
      <c r="BM257" s="38"/>
      <c r="BN257" s="39"/>
    </row>
    <row r="258" spans="1:92" x14ac:dyDescent="0.2">
      <c r="A258" s="50"/>
      <c r="B258" s="24"/>
      <c r="C258" s="82" t="s">
        <v>250</v>
      </c>
      <c r="D258" s="30">
        <v>42225.520621000003</v>
      </c>
      <c r="E258" s="30">
        <v>9243.4974877700024</v>
      </c>
      <c r="F258" s="30">
        <v>3230.3347199999998</v>
      </c>
      <c r="G258" s="30">
        <v>6145.4223641900007</v>
      </c>
      <c r="H258" s="30">
        <v>9195.3051799699988</v>
      </c>
      <c r="I258" s="35"/>
      <c r="J258" s="36">
        <f t="shared" si="4"/>
        <v>21.776653182096943</v>
      </c>
      <c r="K258" s="36">
        <f t="shared" si="4"/>
        <v>99.478635572046542</v>
      </c>
      <c r="M258" s="40"/>
      <c r="N258" s="40"/>
      <c r="O258" s="37"/>
      <c r="P258" s="38"/>
      <c r="Q258" s="38"/>
      <c r="R258" s="39"/>
      <c r="S258" s="40"/>
      <c r="T258" s="40"/>
      <c r="U258" s="37"/>
      <c r="V258" s="38"/>
      <c r="W258" s="38"/>
      <c r="X258" s="39"/>
      <c r="Y258" s="40"/>
      <c r="Z258" s="40"/>
      <c r="AA258" s="37"/>
      <c r="AB258" s="38"/>
      <c r="AC258" s="38"/>
      <c r="AD258" s="39"/>
      <c r="AE258" s="40"/>
      <c r="AF258" s="40"/>
      <c r="AG258" s="37"/>
      <c r="AH258" s="38"/>
      <c r="AI258" s="38"/>
      <c r="AJ258" s="39"/>
      <c r="AK258" s="40"/>
      <c r="AL258" s="40"/>
      <c r="AM258" s="37"/>
      <c r="AN258" s="38"/>
      <c r="AO258" s="38"/>
      <c r="AP258" s="39"/>
      <c r="AQ258" s="40"/>
      <c r="AR258" s="40"/>
      <c r="AS258" s="37"/>
      <c r="AT258" s="38"/>
      <c r="AU258" s="38"/>
      <c r="AV258" s="39"/>
      <c r="AW258" s="40"/>
      <c r="AX258" s="40"/>
      <c r="AY258" s="37"/>
      <c r="AZ258" s="38"/>
      <c r="BA258" s="38"/>
      <c r="BB258" s="39"/>
      <c r="BC258" s="40"/>
      <c r="BD258" s="40"/>
      <c r="BE258" s="37"/>
      <c r="BF258" s="38"/>
      <c r="BG258" s="38"/>
      <c r="BH258" s="39"/>
      <c r="BI258" s="40"/>
      <c r="BJ258" s="40"/>
      <c r="BK258" s="37"/>
      <c r="BL258" s="38"/>
      <c r="BM258" s="38"/>
      <c r="BN258" s="39"/>
    </row>
    <row r="259" spans="1:92" x14ac:dyDescent="0.2">
      <c r="A259" s="50"/>
      <c r="B259" s="24"/>
      <c r="C259" s="82" t="s">
        <v>251</v>
      </c>
      <c r="D259" s="30">
        <v>6883.479034</v>
      </c>
      <c r="E259" s="30">
        <v>124.84424840999999</v>
      </c>
      <c r="F259" s="30">
        <v>0</v>
      </c>
      <c r="G259" s="30">
        <v>16.071509370000001</v>
      </c>
      <c r="H259" s="30">
        <v>99.923597870000009</v>
      </c>
      <c r="I259" s="35"/>
      <c r="J259" s="36">
        <f t="shared" si="4"/>
        <v>1.4516438181396518</v>
      </c>
      <c r="K259" s="36">
        <f t="shared" si="4"/>
        <v>80.038607418935086</v>
      </c>
      <c r="M259" s="40"/>
      <c r="N259" s="40"/>
      <c r="O259" s="37"/>
      <c r="P259" s="38"/>
      <c r="Q259" s="38"/>
      <c r="R259" s="39"/>
      <c r="S259" s="40"/>
      <c r="T259" s="40"/>
      <c r="U259" s="37"/>
      <c r="V259" s="38"/>
      <c r="W259" s="38"/>
      <c r="X259" s="39"/>
      <c r="Y259" s="40"/>
      <c r="Z259" s="40"/>
      <c r="AA259" s="37"/>
      <c r="AB259" s="38"/>
      <c r="AC259" s="38"/>
      <c r="AD259" s="39"/>
      <c r="AE259" s="40"/>
      <c r="AF259" s="40"/>
      <c r="AG259" s="37"/>
      <c r="AH259" s="38"/>
      <c r="AI259" s="38"/>
      <c r="AJ259" s="39"/>
      <c r="AK259" s="40"/>
      <c r="AL259" s="40"/>
      <c r="AM259" s="37"/>
      <c r="AN259" s="38"/>
      <c r="AO259" s="38"/>
      <c r="AP259" s="39"/>
      <c r="AQ259" s="40"/>
      <c r="AR259" s="40"/>
      <c r="AS259" s="37"/>
      <c r="AT259" s="38"/>
      <c r="AU259" s="38"/>
      <c r="AV259" s="39"/>
      <c r="AW259" s="40"/>
      <c r="AX259" s="40"/>
      <c r="AY259" s="37"/>
      <c r="AZ259" s="38"/>
      <c r="BA259" s="38"/>
      <c r="BB259" s="39"/>
      <c r="BC259" s="40"/>
      <c r="BD259" s="40"/>
      <c r="BE259" s="37"/>
      <c r="BF259" s="38"/>
      <c r="BG259" s="38"/>
      <c r="BH259" s="39"/>
      <c r="BI259" s="40"/>
      <c r="BJ259" s="40"/>
      <c r="BK259" s="37"/>
      <c r="BL259" s="38"/>
      <c r="BM259" s="38"/>
      <c r="BN259" s="39"/>
    </row>
    <row r="260" spans="1:92" x14ac:dyDescent="0.2">
      <c r="A260" s="50"/>
      <c r="B260" s="24"/>
      <c r="C260" s="85" t="s">
        <v>252</v>
      </c>
      <c r="D260" s="42">
        <v>1015.178824</v>
      </c>
      <c r="E260" s="42">
        <v>951.96838659000002</v>
      </c>
      <c r="F260" s="42">
        <v>0</v>
      </c>
      <c r="G260" s="42">
        <v>632.42811671000015</v>
      </c>
      <c r="H260" s="42">
        <v>950.86495519000016</v>
      </c>
      <c r="I260" s="41"/>
      <c r="J260" s="43">
        <f t="shared" si="4"/>
        <v>93.66477439348165</v>
      </c>
      <c r="K260" s="43">
        <f t="shared" si="4"/>
        <v>99.884089491253761</v>
      </c>
      <c r="M260" s="40"/>
      <c r="N260" s="40"/>
      <c r="O260" s="37"/>
      <c r="P260" s="38"/>
      <c r="Q260" s="38"/>
      <c r="R260" s="39"/>
      <c r="S260" s="40"/>
      <c r="T260" s="40"/>
      <c r="U260" s="37"/>
      <c r="V260" s="38"/>
      <c r="W260" s="38"/>
      <c r="X260" s="39"/>
      <c r="Y260" s="40"/>
      <c r="Z260" s="40"/>
      <c r="AA260" s="37"/>
      <c r="AB260" s="38"/>
      <c r="AC260" s="38"/>
      <c r="AD260" s="39"/>
      <c r="AE260" s="40"/>
      <c r="AF260" s="40"/>
      <c r="AG260" s="37"/>
      <c r="AH260" s="38"/>
      <c r="AI260" s="38"/>
      <c r="AJ260" s="39"/>
      <c r="AK260" s="40"/>
      <c r="AL260" s="40"/>
      <c r="AM260" s="37"/>
      <c r="AN260" s="38"/>
      <c r="AO260" s="38"/>
      <c r="AP260" s="39"/>
      <c r="AQ260" s="40"/>
      <c r="AR260" s="40"/>
      <c r="AS260" s="37"/>
      <c r="AT260" s="38"/>
      <c r="AU260" s="38"/>
      <c r="AV260" s="39"/>
      <c r="AW260" s="40"/>
      <c r="AX260" s="40"/>
      <c r="AY260" s="37"/>
      <c r="AZ260" s="38"/>
      <c r="BA260" s="38"/>
      <c r="BB260" s="39"/>
      <c r="BC260" s="40"/>
      <c r="BD260" s="40"/>
      <c r="BE260" s="37"/>
      <c r="BF260" s="38"/>
      <c r="BG260" s="38"/>
      <c r="BH260" s="39"/>
      <c r="BI260" s="40"/>
      <c r="BJ260" s="40"/>
      <c r="BK260" s="37"/>
      <c r="BL260" s="38"/>
      <c r="BM260" s="38"/>
      <c r="BN260" s="39"/>
    </row>
    <row r="261" spans="1:92" ht="14.25" x14ac:dyDescent="0.2">
      <c r="A261" s="50"/>
      <c r="B261" s="20" t="s">
        <v>253</v>
      </c>
      <c r="C261" s="88"/>
      <c r="D261" s="21">
        <f>+SUM(D262:D269)</f>
        <v>4480.1917060000005</v>
      </c>
      <c r="E261" s="21">
        <f>+SUM(E262:E269)</f>
        <v>739.01524631000007</v>
      </c>
      <c r="F261" s="21">
        <f>+SUM(F262:F269)</f>
        <v>53.696743550000001</v>
      </c>
      <c r="G261" s="21">
        <f>+SUM(G262:G269)</f>
        <v>265.72176544000001</v>
      </c>
      <c r="H261" s="21">
        <f>+SUM(H262:H269)</f>
        <v>690.50120922999997</v>
      </c>
      <c r="I261" s="74"/>
      <c r="J261" s="75">
        <f t="shared" si="4"/>
        <v>15.412313904006854</v>
      </c>
      <c r="K261" s="75">
        <f t="shared" si="4"/>
        <v>93.435313097769352</v>
      </c>
      <c r="M261" s="40"/>
      <c r="N261" s="40"/>
      <c r="O261" s="37"/>
      <c r="P261" s="38"/>
      <c r="Q261" s="38"/>
      <c r="R261" s="39"/>
      <c r="S261" s="40"/>
      <c r="T261" s="40"/>
      <c r="U261" s="37"/>
      <c r="V261" s="38"/>
      <c r="W261" s="38"/>
      <c r="X261" s="39"/>
      <c r="Y261" s="40"/>
      <c r="Z261" s="40"/>
      <c r="AA261" s="37"/>
      <c r="AB261" s="38"/>
      <c r="AC261" s="38"/>
      <c r="AD261" s="39"/>
      <c r="AE261" s="40"/>
      <c r="AF261" s="40"/>
      <c r="AG261" s="37"/>
      <c r="AH261" s="38"/>
      <c r="AI261" s="38"/>
      <c r="AJ261" s="39"/>
      <c r="AK261" s="40"/>
      <c r="AL261" s="40"/>
      <c r="AM261" s="37"/>
      <c r="AN261" s="38"/>
      <c r="AO261" s="38"/>
      <c r="AP261" s="39"/>
      <c r="AQ261" s="40"/>
      <c r="AR261" s="40"/>
      <c r="AS261" s="37"/>
      <c r="AT261" s="38"/>
      <c r="AU261" s="38"/>
      <c r="AV261" s="39"/>
      <c r="AW261" s="40"/>
      <c r="AX261" s="40"/>
      <c r="AY261" s="37"/>
      <c r="AZ261" s="38"/>
      <c r="BA261" s="38"/>
      <c r="BB261" s="39"/>
      <c r="BC261" s="40"/>
      <c r="BD261" s="40"/>
      <c r="BE261" s="37"/>
      <c r="BF261" s="38"/>
      <c r="BG261" s="38"/>
      <c r="BH261" s="39"/>
      <c r="BI261" s="40"/>
      <c r="BJ261" s="40"/>
      <c r="BK261" s="37"/>
      <c r="BL261" s="38"/>
      <c r="BM261" s="38"/>
      <c r="BN261" s="39"/>
    </row>
    <row r="262" spans="1:92" x14ac:dyDescent="0.2">
      <c r="A262" s="50"/>
      <c r="B262" s="24"/>
      <c r="C262" s="93" t="s">
        <v>254</v>
      </c>
      <c r="D262" s="26">
        <v>270.17809499999998</v>
      </c>
      <c r="E262" s="26">
        <v>93.801834240000005</v>
      </c>
      <c r="F262" s="26">
        <v>11.77829944</v>
      </c>
      <c r="G262" s="26">
        <v>69.31827281999999</v>
      </c>
      <c r="H262" s="26">
        <v>83.086295200000009</v>
      </c>
      <c r="I262" s="76"/>
      <c r="J262" s="77">
        <f t="shared" si="4"/>
        <v>30.75241728978806</v>
      </c>
      <c r="K262" s="77">
        <f t="shared" si="4"/>
        <v>88.576407778356042</v>
      </c>
    </row>
    <row r="263" spans="1:92" ht="25.5" x14ac:dyDescent="0.2">
      <c r="A263" s="50"/>
      <c r="B263" s="24"/>
      <c r="C263" s="82" t="s">
        <v>255</v>
      </c>
      <c r="D263" s="30">
        <v>253.587648</v>
      </c>
      <c r="E263" s="30">
        <v>54.881673000000006</v>
      </c>
      <c r="F263" s="30">
        <v>3.6027967900000002</v>
      </c>
      <c r="G263" s="30">
        <v>15.855749469999999</v>
      </c>
      <c r="H263" s="30">
        <v>33.548464579999994</v>
      </c>
      <c r="I263" s="35"/>
      <c r="J263" s="36">
        <f t="shared" si="4"/>
        <v>13.229534184567221</v>
      </c>
      <c r="K263" s="36">
        <f t="shared" si="4"/>
        <v>61.128720656893954</v>
      </c>
      <c r="M263" s="39"/>
      <c r="N263" s="39"/>
      <c r="O263" s="40"/>
      <c r="P263" s="40"/>
      <c r="Q263" s="37"/>
      <c r="R263" s="38"/>
      <c r="S263" s="38"/>
      <c r="T263" s="39"/>
      <c r="U263" s="40"/>
      <c r="V263" s="40"/>
      <c r="W263" s="37"/>
      <c r="X263" s="38"/>
      <c r="Y263" s="38"/>
      <c r="Z263" s="39"/>
      <c r="AA263" s="40"/>
      <c r="AB263" s="40"/>
      <c r="AC263" s="37"/>
      <c r="AD263" s="38"/>
      <c r="AE263" s="38"/>
      <c r="AF263" s="39"/>
      <c r="AG263" s="40"/>
      <c r="AH263" s="40"/>
      <c r="AI263" s="37"/>
      <c r="AJ263" s="38"/>
      <c r="AK263" s="38"/>
      <c r="AL263" s="39"/>
      <c r="AM263" s="40"/>
      <c r="AN263" s="40"/>
      <c r="AO263" s="37"/>
      <c r="AP263" s="38"/>
      <c r="AQ263" s="38"/>
      <c r="AR263" s="39"/>
      <c r="AS263" s="40"/>
      <c r="AT263" s="40"/>
      <c r="AU263" s="37"/>
      <c r="AV263" s="38"/>
      <c r="AW263" s="38"/>
      <c r="AX263" s="39"/>
      <c r="AY263" s="40"/>
      <c r="AZ263" s="40"/>
      <c r="BA263" s="37"/>
      <c r="BB263" s="38"/>
      <c r="BC263" s="38"/>
      <c r="BD263" s="39"/>
      <c r="BE263" s="40"/>
      <c r="BF263" s="40"/>
      <c r="BG263" s="37"/>
      <c r="BH263" s="38"/>
      <c r="BI263" s="38"/>
      <c r="BJ263" s="39"/>
      <c r="BK263" s="40"/>
      <c r="BL263" s="40"/>
      <c r="BM263" s="37"/>
      <c r="BN263" s="38"/>
      <c r="BO263" s="38"/>
      <c r="BP263" s="39"/>
      <c r="BQ263" s="40"/>
      <c r="BR263" s="40"/>
      <c r="BS263" s="37"/>
      <c r="BT263" s="38"/>
      <c r="BU263" s="38"/>
      <c r="BV263" s="39"/>
      <c r="BW263" s="40"/>
      <c r="BX263" s="40"/>
      <c r="BY263" s="37"/>
      <c r="BZ263" s="38"/>
      <c r="CA263" s="38"/>
      <c r="CB263" s="39"/>
      <c r="CC263" s="40"/>
      <c r="CD263" s="40"/>
      <c r="CE263" s="37"/>
      <c r="CF263" s="38"/>
      <c r="CG263" s="38"/>
      <c r="CH263" s="39"/>
      <c r="CI263" s="40"/>
      <c r="CJ263" s="40"/>
      <c r="CK263" s="37"/>
      <c r="CL263" s="38"/>
      <c r="CM263" s="38"/>
      <c r="CN263" s="39"/>
    </row>
    <row r="264" spans="1:92" x14ac:dyDescent="0.2">
      <c r="A264" s="14"/>
      <c r="B264" s="24"/>
      <c r="C264" s="29" t="s">
        <v>256</v>
      </c>
      <c r="D264" s="30">
        <v>726.97251700000004</v>
      </c>
      <c r="E264" s="30">
        <v>148.79461512</v>
      </c>
      <c r="F264" s="30">
        <v>29.762495140000002</v>
      </c>
      <c r="G264" s="30">
        <v>89.903345770000016</v>
      </c>
      <c r="H264" s="30">
        <v>137.30723799</v>
      </c>
      <c r="I264" s="31"/>
      <c r="J264" s="32">
        <f t="shared" si="4"/>
        <v>18.887541795476153</v>
      </c>
      <c r="K264" s="32">
        <f t="shared" si="4"/>
        <v>92.279709100537247</v>
      </c>
      <c r="M264" s="37"/>
      <c r="N264" s="37"/>
      <c r="O264" s="38"/>
      <c r="P264" s="38"/>
      <c r="Q264" s="39"/>
      <c r="R264" s="40"/>
      <c r="S264" s="40"/>
      <c r="T264" s="37"/>
      <c r="U264" s="38"/>
      <c r="V264" s="38"/>
      <c r="W264" s="39"/>
      <c r="X264" s="40"/>
      <c r="Y264" s="40"/>
      <c r="Z264" s="37"/>
      <c r="AA264" s="38"/>
      <c r="AB264" s="38"/>
      <c r="AC264" s="39"/>
      <c r="AD264" s="40"/>
      <c r="AE264" s="40"/>
      <c r="AF264" s="37"/>
      <c r="AG264" s="38"/>
      <c r="AH264" s="38"/>
      <c r="AI264" s="39"/>
      <c r="AJ264" s="40"/>
      <c r="AK264" s="40"/>
      <c r="AL264" s="37"/>
      <c r="AM264" s="38"/>
      <c r="AN264" s="38"/>
      <c r="AO264" s="39"/>
      <c r="AP264" s="40"/>
      <c r="AQ264" s="40"/>
      <c r="AR264" s="37"/>
      <c r="AS264" s="38"/>
      <c r="AT264" s="38"/>
      <c r="AU264" s="39"/>
      <c r="AV264" s="40"/>
      <c r="AW264" s="40"/>
      <c r="AX264" s="37"/>
      <c r="AY264" s="38"/>
      <c r="AZ264" s="38"/>
      <c r="BA264" s="39"/>
      <c r="BB264" s="40"/>
      <c r="BC264" s="40"/>
      <c r="BD264" s="37"/>
      <c r="BE264" s="38"/>
      <c r="BF264" s="38"/>
      <c r="BG264" s="39"/>
      <c r="BH264" s="40"/>
      <c r="BI264" s="40"/>
      <c r="BJ264" s="37"/>
      <c r="BK264" s="38"/>
      <c r="BL264" s="38"/>
      <c r="BM264" s="39"/>
    </row>
    <row r="265" spans="1:92" ht="25.5" x14ac:dyDescent="0.2">
      <c r="A265" s="50"/>
      <c r="B265" s="24"/>
      <c r="C265" s="29" t="s">
        <v>257</v>
      </c>
      <c r="D265" s="30">
        <v>43.830171</v>
      </c>
      <c r="E265" s="30">
        <v>9.5600753800000007</v>
      </c>
      <c r="F265" s="30">
        <v>0.95777286999999989</v>
      </c>
      <c r="G265" s="30">
        <v>2.5198173100000001</v>
      </c>
      <c r="H265" s="30">
        <v>6.1283380799999998</v>
      </c>
      <c r="I265" s="29"/>
      <c r="J265" s="81">
        <f t="shared" si="4"/>
        <v>13.982008146853911</v>
      </c>
      <c r="K265" s="81">
        <f t="shared" si="4"/>
        <v>64.1034493600405</v>
      </c>
      <c r="M265" s="37"/>
      <c r="N265" s="37"/>
      <c r="O265" s="38"/>
      <c r="P265" s="38"/>
      <c r="Q265" s="39"/>
      <c r="R265" s="40"/>
      <c r="S265" s="40"/>
      <c r="T265" s="37"/>
      <c r="U265" s="38"/>
      <c r="V265" s="38"/>
      <c r="W265" s="39"/>
      <c r="X265" s="40"/>
      <c r="Y265" s="40"/>
      <c r="Z265" s="37"/>
      <c r="AA265" s="38"/>
      <c r="AB265" s="38"/>
      <c r="AC265" s="39"/>
      <c r="AD265" s="40"/>
      <c r="AE265" s="40"/>
      <c r="AF265" s="37"/>
      <c r="AG265" s="38"/>
      <c r="AH265" s="38"/>
      <c r="AI265" s="39"/>
      <c r="AJ265" s="40"/>
      <c r="AK265" s="40"/>
      <c r="AL265" s="37"/>
      <c r="AM265" s="38"/>
      <c r="AN265" s="38"/>
      <c r="AO265" s="39"/>
      <c r="AP265" s="40"/>
      <c r="AQ265" s="40"/>
      <c r="AR265" s="37"/>
      <c r="AS265" s="38"/>
      <c r="AT265" s="38"/>
      <c r="AU265" s="39"/>
      <c r="AV265" s="40"/>
      <c r="AW265" s="40"/>
      <c r="AX265" s="37"/>
      <c r="AY265" s="38"/>
      <c r="AZ265" s="38"/>
      <c r="BA265" s="39"/>
      <c r="BB265" s="40"/>
      <c r="BC265" s="40"/>
      <c r="BD265" s="37"/>
      <c r="BE265" s="38"/>
      <c r="BF265" s="38"/>
      <c r="BG265" s="39"/>
      <c r="BH265" s="40"/>
      <c r="BI265" s="40"/>
      <c r="BJ265" s="37"/>
      <c r="BK265" s="38"/>
      <c r="BL265" s="38"/>
      <c r="BM265" s="39"/>
    </row>
    <row r="266" spans="1:92" x14ac:dyDescent="0.2">
      <c r="A266" s="33"/>
      <c r="B266" s="34"/>
      <c r="C266" s="35" t="s">
        <v>258</v>
      </c>
      <c r="D266" s="30">
        <v>904.33436700000004</v>
      </c>
      <c r="E266" s="30">
        <v>10.63267561</v>
      </c>
      <c r="F266" s="30">
        <v>2.4170534200000002</v>
      </c>
      <c r="G266" s="30">
        <v>4.8154048200000004</v>
      </c>
      <c r="H266" s="30">
        <v>10.022226210000001</v>
      </c>
      <c r="I266" s="35"/>
      <c r="J266" s="36">
        <f t="shared" si="4"/>
        <v>1.1082434302753863</v>
      </c>
      <c r="K266" s="36">
        <f t="shared" si="4"/>
        <v>94.258741426985011</v>
      </c>
    </row>
    <row r="267" spans="1:92" x14ac:dyDescent="0.2">
      <c r="A267" s="33"/>
      <c r="B267" s="34"/>
      <c r="C267" s="35" t="s">
        <v>259</v>
      </c>
      <c r="D267" s="30">
        <v>450.45118300000001</v>
      </c>
      <c r="E267" s="30">
        <v>48.427835869999996</v>
      </c>
      <c r="F267" s="30">
        <v>4.71760541</v>
      </c>
      <c r="G267" s="30">
        <v>33.930803159999996</v>
      </c>
      <c r="H267" s="30">
        <v>47.65062189999999</v>
      </c>
      <c r="I267" s="35"/>
      <c r="J267" s="36">
        <f t="shared" si="4"/>
        <v>10.578420858537292</v>
      </c>
      <c r="K267" s="36">
        <f t="shared" si="4"/>
        <v>98.395109019353328</v>
      </c>
    </row>
    <row r="268" spans="1:92" x14ac:dyDescent="0.2">
      <c r="A268" s="14"/>
      <c r="B268" s="24"/>
      <c r="C268" s="29" t="s">
        <v>94</v>
      </c>
      <c r="D268" s="30">
        <v>322.29413599999998</v>
      </c>
      <c r="E268" s="30">
        <v>72.926537089999997</v>
      </c>
      <c r="F268" s="30">
        <v>0.46072048000000004</v>
      </c>
      <c r="G268" s="30">
        <v>49.378372089999999</v>
      </c>
      <c r="H268" s="30">
        <v>72.768025269999995</v>
      </c>
      <c r="I268" s="31"/>
      <c r="J268" s="32">
        <f t="shared" si="4"/>
        <v>22.578141251071351</v>
      </c>
      <c r="K268" s="32">
        <f t="shared" si="4"/>
        <v>99.782641784012895</v>
      </c>
      <c r="M268" s="39"/>
      <c r="N268" s="39"/>
      <c r="O268" s="40"/>
      <c r="P268" s="40"/>
      <c r="Q268" s="37"/>
      <c r="R268" s="38"/>
      <c r="S268" s="38"/>
      <c r="T268" s="39"/>
      <c r="U268" s="40"/>
      <c r="V268" s="40"/>
      <c r="W268" s="37"/>
      <c r="X268" s="38"/>
      <c r="Y268" s="38"/>
      <c r="Z268" s="39"/>
      <c r="AA268" s="40"/>
      <c r="AB268" s="40"/>
      <c r="AC268" s="37"/>
      <c r="AD268" s="38"/>
      <c r="AE268" s="38"/>
      <c r="AF268" s="39"/>
      <c r="AG268" s="40"/>
      <c r="AH268" s="40"/>
      <c r="AI268" s="37"/>
      <c r="AJ268" s="38"/>
      <c r="AK268" s="38"/>
      <c r="AL268" s="39"/>
      <c r="AM268" s="40"/>
      <c r="AN268" s="40"/>
      <c r="AO268" s="37"/>
      <c r="AP268" s="38"/>
      <c r="AQ268" s="38"/>
      <c r="AR268" s="39"/>
      <c r="AS268" s="40"/>
      <c r="AT268" s="40"/>
      <c r="AU268" s="37"/>
      <c r="AV268" s="38"/>
      <c r="AW268" s="38"/>
      <c r="AX268" s="39"/>
      <c r="AY268" s="40"/>
      <c r="AZ268" s="40"/>
      <c r="BA268" s="37"/>
      <c r="BB268" s="38"/>
      <c r="BC268" s="38"/>
      <c r="BD268" s="39"/>
      <c r="BE268" s="40"/>
      <c r="BF268" s="40"/>
      <c r="BG268" s="37"/>
      <c r="BH268" s="38"/>
      <c r="BI268" s="38"/>
      <c r="BJ268" s="39"/>
      <c r="BK268" s="40"/>
      <c r="BL268" s="40"/>
      <c r="BM268" s="37"/>
      <c r="BN268" s="38"/>
      <c r="BO268" s="38"/>
      <c r="BP268" s="39"/>
      <c r="BQ268" s="40"/>
      <c r="BR268" s="40"/>
      <c r="BS268" s="37"/>
      <c r="BT268" s="38"/>
      <c r="BU268" s="38"/>
      <c r="BV268" s="39"/>
      <c r="BW268" s="40"/>
      <c r="BX268" s="40"/>
      <c r="BY268" s="37"/>
      <c r="BZ268" s="38"/>
      <c r="CA268" s="38"/>
      <c r="CB268" s="39"/>
      <c r="CC268" s="40"/>
      <c r="CD268" s="40"/>
      <c r="CE268" s="37"/>
      <c r="CF268" s="38"/>
      <c r="CG268" s="38"/>
      <c r="CH268" s="39"/>
      <c r="CI268" s="40"/>
      <c r="CJ268" s="40"/>
      <c r="CK268" s="37"/>
      <c r="CL268" s="38"/>
      <c r="CM268" s="38"/>
      <c r="CN268" s="39"/>
    </row>
    <row r="269" spans="1:92" x14ac:dyDescent="0.2">
      <c r="A269" s="14"/>
      <c r="B269" s="24"/>
      <c r="C269" s="54" t="s">
        <v>260</v>
      </c>
      <c r="D269" s="42">
        <v>1508.5435890000001</v>
      </c>
      <c r="E269" s="42">
        <v>299.99</v>
      </c>
      <c r="F269" s="42">
        <v>0</v>
      </c>
      <c r="G269" s="42">
        <v>0</v>
      </c>
      <c r="H269" s="42">
        <v>299.99</v>
      </c>
      <c r="I269" s="70"/>
      <c r="J269" s="71">
        <f t="shared" si="4"/>
        <v>19.886067740267329</v>
      </c>
      <c r="K269" s="71">
        <f t="shared" si="4"/>
        <v>100</v>
      </c>
    </row>
    <row r="270" spans="1:92" ht="14.25" x14ac:dyDescent="0.2">
      <c r="A270" s="14"/>
      <c r="B270" s="20" t="s">
        <v>261</v>
      </c>
      <c r="C270" s="57"/>
      <c r="D270" s="21">
        <f>+SUM(D271:D272)</f>
        <v>14.319182999999999</v>
      </c>
      <c r="E270" s="21">
        <f>+SUM(E271:E272)</f>
        <v>3.851604</v>
      </c>
      <c r="F270" s="21">
        <f>+SUM(F271:F272)</f>
        <v>1.4639039999999999</v>
      </c>
      <c r="G270" s="21">
        <f>+SUM(G271:G272)</f>
        <v>2.6592989999999999</v>
      </c>
      <c r="H270" s="21">
        <f>+SUM(H271:H272)</f>
        <v>3.851604</v>
      </c>
      <c r="I270" s="22"/>
      <c r="J270" s="23">
        <f t="shared" si="4"/>
        <v>26.898210603216683</v>
      </c>
      <c r="K270" s="23">
        <f t="shared" si="4"/>
        <v>100</v>
      </c>
    </row>
    <row r="271" spans="1:92" ht="25.5" x14ac:dyDescent="0.2">
      <c r="A271" s="14"/>
      <c r="B271" s="24"/>
      <c r="C271" s="25" t="s">
        <v>262</v>
      </c>
      <c r="D271" s="26">
        <v>5.1859440000000001</v>
      </c>
      <c r="E271" s="26">
        <v>1.386258</v>
      </c>
      <c r="F271" s="26">
        <v>0.60951</v>
      </c>
      <c r="G271" s="26">
        <v>0.99942900000000001</v>
      </c>
      <c r="H271" s="26">
        <v>1.386258</v>
      </c>
      <c r="I271" s="27"/>
      <c r="J271" s="28">
        <f t="shared" si="4"/>
        <v>26.731063814032701</v>
      </c>
      <c r="K271" s="28">
        <f t="shared" si="4"/>
        <v>100</v>
      </c>
    </row>
    <row r="272" spans="1:92" ht="25.5" x14ac:dyDescent="0.2">
      <c r="A272" s="14"/>
      <c r="B272" s="24"/>
      <c r="C272" s="54" t="s">
        <v>263</v>
      </c>
      <c r="D272" s="42">
        <v>9.1332389999999997</v>
      </c>
      <c r="E272" s="42">
        <v>2.4653459999999998</v>
      </c>
      <c r="F272" s="42">
        <v>0.85439399999999999</v>
      </c>
      <c r="G272" s="42">
        <v>1.65987</v>
      </c>
      <c r="H272" s="42">
        <v>2.4653459999999998</v>
      </c>
      <c r="I272" s="70"/>
      <c r="J272" s="71">
        <f t="shared" si="4"/>
        <v>26.993118213593227</v>
      </c>
      <c r="K272" s="71">
        <f t="shared" si="4"/>
        <v>100</v>
      </c>
    </row>
    <row r="273" spans="1:92" ht="14.25" x14ac:dyDescent="0.2">
      <c r="A273" s="14"/>
      <c r="B273" s="20" t="s">
        <v>264</v>
      </c>
      <c r="C273" s="57"/>
      <c r="D273" s="21">
        <f>+SUM(D274:D281)</f>
        <v>24959.415794</v>
      </c>
      <c r="E273" s="21">
        <f>+SUM(E274:E281)</f>
        <v>7692.1545904599998</v>
      </c>
      <c r="F273" s="21">
        <f>+SUM(F274:F281)</f>
        <v>2778.875567</v>
      </c>
      <c r="G273" s="21">
        <f>+SUM(G274:G281)</f>
        <v>5845.902994</v>
      </c>
      <c r="H273" s="21">
        <f>+SUM(H274:H281)</f>
        <v>7691.45319724</v>
      </c>
      <c r="I273" s="22"/>
      <c r="J273" s="23">
        <f t="shared" si="4"/>
        <v>30.815838242051125</v>
      </c>
      <c r="K273" s="23">
        <f t="shared" si="4"/>
        <v>99.990881706656424</v>
      </c>
    </row>
    <row r="274" spans="1:92" ht="25.5" x14ac:dyDescent="0.2">
      <c r="A274" s="14"/>
      <c r="B274" s="24"/>
      <c r="C274" s="25" t="s">
        <v>265</v>
      </c>
      <c r="D274" s="26">
        <v>3805.3</v>
      </c>
      <c r="E274" s="26">
        <v>978.73768346000008</v>
      </c>
      <c r="F274" s="26">
        <v>332.14638100000002</v>
      </c>
      <c r="G274" s="26">
        <v>600.79281500000002</v>
      </c>
      <c r="H274" s="26">
        <v>978.17561000000001</v>
      </c>
      <c r="I274" s="27"/>
      <c r="J274" s="28">
        <f t="shared" si="4"/>
        <v>25.705610858539409</v>
      </c>
      <c r="K274" s="28">
        <f t="shared" si="4"/>
        <v>99.942571593032667</v>
      </c>
      <c r="M274" s="37"/>
      <c r="N274" s="37"/>
      <c r="O274" s="38"/>
      <c r="P274" s="38"/>
      <c r="Q274" s="39"/>
      <c r="R274" s="40"/>
      <c r="S274" s="40"/>
      <c r="T274" s="37"/>
      <c r="U274" s="38"/>
      <c r="V274" s="38"/>
      <c r="W274" s="39"/>
      <c r="X274" s="40"/>
      <c r="Y274" s="40"/>
      <c r="Z274" s="37"/>
      <c r="AA274" s="38"/>
      <c r="AB274" s="38"/>
      <c r="AC274" s="39"/>
      <c r="AD274" s="40"/>
      <c r="AE274" s="40"/>
      <c r="AF274" s="37"/>
      <c r="AG274" s="38"/>
      <c r="AH274" s="38"/>
      <c r="AI274" s="39"/>
      <c r="AJ274" s="40"/>
      <c r="AK274" s="40"/>
      <c r="AL274" s="37"/>
      <c r="AM274" s="38"/>
      <c r="AN274" s="38"/>
      <c r="AO274" s="39"/>
      <c r="AP274" s="40"/>
      <c r="AQ274" s="40"/>
      <c r="AR274" s="37"/>
      <c r="AS274" s="38"/>
      <c r="AT274" s="38"/>
      <c r="AU274" s="39"/>
      <c r="AV274" s="40"/>
      <c r="AW274" s="40"/>
      <c r="AX274" s="37"/>
      <c r="AY274" s="38"/>
      <c r="AZ274" s="38"/>
      <c r="BA274" s="39"/>
      <c r="BB274" s="40"/>
      <c r="BC274" s="40"/>
      <c r="BD274" s="37"/>
      <c r="BE274" s="38"/>
      <c r="BF274" s="38"/>
      <c r="BG274" s="39"/>
      <c r="BH274" s="40"/>
      <c r="BI274" s="40"/>
      <c r="BJ274" s="37"/>
      <c r="BK274" s="38"/>
      <c r="BL274" s="38"/>
      <c r="BM274" s="39"/>
    </row>
    <row r="275" spans="1:92" ht="25.5" x14ac:dyDescent="0.2">
      <c r="A275" s="14"/>
      <c r="B275" s="24"/>
      <c r="C275" s="29" t="s">
        <v>266</v>
      </c>
      <c r="D275" s="30">
        <v>600</v>
      </c>
      <c r="E275" s="30">
        <v>200</v>
      </c>
      <c r="F275" s="30">
        <v>0</v>
      </c>
      <c r="G275" s="30">
        <v>200</v>
      </c>
      <c r="H275" s="30">
        <v>200</v>
      </c>
      <c r="I275" s="31"/>
      <c r="J275" s="32">
        <f t="shared" si="4"/>
        <v>33.333333333333329</v>
      </c>
      <c r="K275" s="32">
        <f t="shared" si="4"/>
        <v>100</v>
      </c>
      <c r="M275" s="37"/>
      <c r="N275" s="37"/>
      <c r="O275" s="38"/>
      <c r="P275" s="38"/>
      <c r="Q275" s="39"/>
      <c r="R275" s="40"/>
      <c r="S275" s="40"/>
      <c r="T275" s="37"/>
      <c r="U275" s="38"/>
      <c r="V275" s="38"/>
      <c r="W275" s="39"/>
      <c r="X275" s="40"/>
      <c r="Y275" s="40"/>
      <c r="Z275" s="37"/>
      <c r="AA275" s="38"/>
      <c r="AB275" s="38"/>
      <c r="AC275" s="39"/>
      <c r="AD275" s="40"/>
      <c r="AE275" s="40"/>
      <c r="AF275" s="37"/>
      <c r="AG275" s="38"/>
      <c r="AH275" s="38"/>
      <c r="AI275" s="39"/>
      <c r="AJ275" s="40"/>
      <c r="AK275" s="40"/>
      <c r="AL275" s="37"/>
      <c r="AM275" s="38"/>
      <c r="AN275" s="38"/>
      <c r="AO275" s="39"/>
      <c r="AP275" s="40"/>
      <c r="AQ275" s="40"/>
      <c r="AR275" s="37"/>
      <c r="AS275" s="38"/>
      <c r="AT275" s="38"/>
      <c r="AU275" s="39"/>
      <c r="AV275" s="40"/>
      <c r="AW275" s="40"/>
      <c r="AX275" s="37"/>
      <c r="AY275" s="38"/>
      <c r="AZ275" s="38"/>
      <c r="BA275" s="39"/>
      <c r="BB275" s="40"/>
      <c r="BC275" s="40"/>
      <c r="BD275" s="37"/>
      <c r="BE275" s="38"/>
      <c r="BF275" s="38"/>
      <c r="BG275" s="39"/>
      <c r="BH275" s="40"/>
      <c r="BI275" s="40"/>
      <c r="BJ275" s="37"/>
      <c r="BK275" s="38"/>
      <c r="BL275" s="38"/>
      <c r="BM275" s="39"/>
    </row>
    <row r="276" spans="1:92" ht="25.5" x14ac:dyDescent="0.2">
      <c r="A276" s="33"/>
      <c r="B276" s="34"/>
      <c r="C276" s="35" t="s">
        <v>267</v>
      </c>
      <c r="D276" s="30">
        <v>2702.873767</v>
      </c>
      <c r="E276" s="30">
        <v>1951.213857</v>
      </c>
      <c r="F276" s="30">
        <v>1084.8830720000001</v>
      </c>
      <c r="G276" s="30">
        <v>1487.8815039999999</v>
      </c>
      <c r="H276" s="30">
        <v>1951.213857</v>
      </c>
      <c r="I276" s="35"/>
      <c r="J276" s="36">
        <f t="shared" si="4"/>
        <v>72.190343508557945</v>
      </c>
      <c r="K276" s="36">
        <f t="shared" si="4"/>
        <v>100</v>
      </c>
    </row>
    <row r="277" spans="1:92" ht="25.5" x14ac:dyDescent="0.2">
      <c r="A277" s="33"/>
      <c r="B277" s="34"/>
      <c r="C277" s="35" t="s">
        <v>268</v>
      </c>
      <c r="D277" s="30">
        <v>7840</v>
      </c>
      <c r="E277" s="30">
        <v>2260.0800239999999</v>
      </c>
      <c r="F277" s="30">
        <v>1059.9993890000001</v>
      </c>
      <c r="G277" s="30">
        <v>1599.892936</v>
      </c>
      <c r="H277" s="30">
        <v>2259.9487790399999</v>
      </c>
      <c r="I277" s="35"/>
      <c r="J277" s="36">
        <f t="shared" si="4"/>
        <v>28.825877283673467</v>
      </c>
      <c r="K277" s="36">
        <f t="shared" si="4"/>
        <v>99.99419290650745</v>
      </c>
    </row>
    <row r="278" spans="1:92" x14ac:dyDescent="0.2">
      <c r="A278" s="14"/>
      <c r="B278" s="24"/>
      <c r="C278" s="29" t="s">
        <v>269</v>
      </c>
      <c r="D278" s="30">
        <v>3722</v>
      </c>
      <c r="E278" s="30">
        <v>928.50201200000004</v>
      </c>
      <c r="F278" s="30">
        <v>301.84672499999999</v>
      </c>
      <c r="G278" s="30">
        <v>618.71472500000004</v>
      </c>
      <c r="H278" s="30">
        <v>928.4939372</v>
      </c>
      <c r="I278" s="31"/>
      <c r="J278" s="32">
        <f t="shared" si="4"/>
        <v>24.946102557764643</v>
      </c>
      <c r="K278" s="32">
        <f t="shared" si="4"/>
        <v>99.999130341141367</v>
      </c>
      <c r="M278" s="37"/>
      <c r="N278" s="37"/>
      <c r="O278" s="38"/>
      <c r="P278" s="38"/>
      <c r="Q278" s="39"/>
      <c r="R278" s="40"/>
      <c r="S278" s="40"/>
      <c r="T278" s="37"/>
      <c r="U278" s="38"/>
      <c r="V278" s="38"/>
      <c r="W278" s="39"/>
      <c r="X278" s="40"/>
      <c r="Y278" s="40"/>
      <c r="Z278" s="37"/>
      <c r="AA278" s="38"/>
      <c r="AB278" s="38"/>
      <c r="AC278" s="39"/>
      <c r="AD278" s="40"/>
      <c r="AE278" s="40"/>
      <c r="AF278" s="37"/>
      <c r="AG278" s="38"/>
      <c r="AH278" s="38"/>
      <c r="AI278" s="39"/>
      <c r="AJ278" s="40"/>
      <c r="AK278" s="40"/>
      <c r="AL278" s="37"/>
      <c r="AM278" s="38"/>
      <c r="AN278" s="38"/>
      <c r="AO278" s="39"/>
      <c r="AP278" s="40"/>
      <c r="AQ278" s="40"/>
      <c r="AR278" s="37"/>
      <c r="AS278" s="38"/>
      <c r="AT278" s="38"/>
      <c r="AU278" s="39"/>
      <c r="AV278" s="40"/>
      <c r="AW278" s="40"/>
      <c r="AX278" s="37"/>
      <c r="AY278" s="38"/>
      <c r="AZ278" s="38"/>
      <c r="BA278" s="39"/>
      <c r="BB278" s="40"/>
      <c r="BC278" s="40"/>
      <c r="BD278" s="37"/>
      <c r="BE278" s="38"/>
      <c r="BF278" s="38"/>
      <c r="BG278" s="39"/>
      <c r="BH278" s="40"/>
      <c r="BI278" s="40"/>
      <c r="BJ278" s="37"/>
      <c r="BK278" s="38"/>
      <c r="BL278" s="38"/>
      <c r="BM278" s="39"/>
    </row>
    <row r="279" spans="1:92" ht="25.5" x14ac:dyDescent="0.2">
      <c r="A279" s="14"/>
      <c r="B279" s="24"/>
      <c r="C279" s="29" t="s">
        <v>270</v>
      </c>
      <c r="D279" s="30">
        <v>724</v>
      </c>
      <c r="E279" s="30">
        <v>521</v>
      </c>
      <c r="F279" s="30">
        <v>0</v>
      </c>
      <c r="G279" s="30">
        <v>486</v>
      </c>
      <c r="H279" s="30">
        <v>521</v>
      </c>
      <c r="I279" s="31"/>
      <c r="J279" s="32">
        <f t="shared" si="4"/>
        <v>71.961325966850836</v>
      </c>
      <c r="K279" s="32">
        <f t="shared" si="4"/>
        <v>100</v>
      </c>
      <c r="M279" s="37"/>
      <c r="N279" s="37"/>
      <c r="O279" s="38"/>
      <c r="P279" s="38"/>
      <c r="Q279" s="39"/>
      <c r="R279" s="40"/>
      <c r="S279" s="40"/>
      <c r="T279" s="37"/>
      <c r="U279" s="38"/>
      <c r="V279" s="38"/>
      <c r="W279" s="39"/>
      <c r="X279" s="40"/>
      <c r="Y279" s="40"/>
      <c r="Z279" s="37"/>
      <c r="AA279" s="38"/>
      <c r="AB279" s="38"/>
      <c r="AC279" s="39"/>
      <c r="AD279" s="40"/>
      <c r="AE279" s="40"/>
      <c r="AF279" s="37"/>
      <c r="AG279" s="38"/>
      <c r="AH279" s="38"/>
      <c r="AI279" s="39"/>
      <c r="AJ279" s="40"/>
      <c r="AK279" s="40"/>
      <c r="AL279" s="37"/>
      <c r="AM279" s="38"/>
      <c r="AN279" s="38"/>
      <c r="AO279" s="39"/>
      <c r="AP279" s="40"/>
      <c r="AQ279" s="40"/>
      <c r="AR279" s="37"/>
      <c r="AS279" s="38"/>
      <c r="AT279" s="38"/>
      <c r="AU279" s="39"/>
      <c r="AV279" s="40"/>
      <c r="AW279" s="40"/>
      <c r="AX279" s="37"/>
      <c r="AY279" s="38"/>
      <c r="AZ279" s="38"/>
      <c r="BA279" s="39"/>
      <c r="BB279" s="40"/>
      <c r="BC279" s="40"/>
      <c r="BD279" s="37"/>
      <c r="BE279" s="38"/>
      <c r="BF279" s="38"/>
      <c r="BG279" s="39"/>
      <c r="BH279" s="40"/>
      <c r="BI279" s="40"/>
      <c r="BJ279" s="37"/>
      <c r="BK279" s="38"/>
      <c r="BL279" s="38"/>
      <c r="BM279" s="39"/>
    </row>
    <row r="280" spans="1:92" ht="38.25" x14ac:dyDescent="0.2">
      <c r="A280" s="14"/>
      <c r="B280" s="24"/>
      <c r="C280" s="29" t="s">
        <v>271</v>
      </c>
      <c r="D280" s="30">
        <v>4000</v>
      </c>
      <c r="E280" s="30">
        <v>70</v>
      </c>
      <c r="F280" s="30">
        <v>0</v>
      </c>
      <c r="G280" s="30">
        <v>70</v>
      </c>
      <c r="H280" s="30">
        <v>70</v>
      </c>
      <c r="I280" s="31"/>
      <c r="J280" s="32">
        <f t="shared" si="4"/>
        <v>1.7500000000000002</v>
      </c>
      <c r="K280" s="32">
        <f t="shared" si="4"/>
        <v>100</v>
      </c>
      <c r="M280" s="37"/>
      <c r="N280" s="37"/>
      <c r="O280" s="38"/>
      <c r="P280" s="38"/>
      <c r="Q280" s="39"/>
      <c r="R280" s="40"/>
      <c r="S280" s="40"/>
      <c r="T280" s="37"/>
      <c r="U280" s="38"/>
      <c r="V280" s="38"/>
      <c r="W280" s="39"/>
      <c r="X280" s="40"/>
      <c r="Y280" s="40"/>
      <c r="Z280" s="37"/>
      <c r="AA280" s="38"/>
      <c r="AB280" s="38"/>
      <c r="AC280" s="39"/>
      <c r="AD280" s="40"/>
      <c r="AE280" s="40"/>
      <c r="AF280" s="37"/>
      <c r="AG280" s="38"/>
      <c r="AH280" s="38"/>
      <c r="AI280" s="39"/>
      <c r="AJ280" s="40"/>
      <c r="AK280" s="40"/>
      <c r="AL280" s="37"/>
      <c r="AM280" s="38"/>
      <c r="AN280" s="38"/>
      <c r="AO280" s="39"/>
      <c r="AP280" s="40"/>
      <c r="AQ280" s="40"/>
      <c r="AR280" s="37"/>
      <c r="AS280" s="38"/>
      <c r="AT280" s="38"/>
      <c r="AU280" s="39"/>
      <c r="AV280" s="40"/>
      <c r="AW280" s="40"/>
      <c r="AX280" s="37"/>
      <c r="AY280" s="38"/>
      <c r="AZ280" s="38"/>
      <c r="BA280" s="39"/>
      <c r="BB280" s="40"/>
      <c r="BC280" s="40"/>
      <c r="BD280" s="37"/>
      <c r="BE280" s="38"/>
      <c r="BF280" s="38"/>
      <c r="BG280" s="39"/>
      <c r="BH280" s="40"/>
      <c r="BI280" s="40"/>
      <c r="BJ280" s="37"/>
      <c r="BK280" s="38"/>
      <c r="BL280" s="38"/>
      <c r="BM280" s="39"/>
    </row>
    <row r="281" spans="1:92" x14ac:dyDescent="0.2">
      <c r="A281" s="14"/>
      <c r="B281" s="24"/>
      <c r="C281" s="29" t="s">
        <v>272</v>
      </c>
      <c r="D281" s="30">
        <v>1565.242027</v>
      </c>
      <c r="E281" s="30">
        <v>782.62101399999995</v>
      </c>
      <c r="F281" s="30">
        <v>0</v>
      </c>
      <c r="G281" s="30">
        <v>782.62101399999995</v>
      </c>
      <c r="H281" s="30">
        <v>782.62101399999995</v>
      </c>
      <c r="I281" s="31"/>
      <c r="J281" s="32">
        <f t="shared" si="4"/>
        <v>50.000000031943934</v>
      </c>
      <c r="K281" s="32">
        <f t="shared" si="4"/>
        <v>100</v>
      </c>
      <c r="M281" s="37"/>
      <c r="N281" s="37"/>
      <c r="O281" s="38"/>
      <c r="P281" s="38"/>
      <c r="Q281" s="39"/>
      <c r="R281" s="40"/>
      <c r="S281" s="40"/>
      <c r="T281" s="37"/>
      <c r="U281" s="38"/>
      <c r="V281" s="38"/>
      <c r="W281" s="39"/>
      <c r="X281" s="40"/>
      <c r="Y281" s="40"/>
      <c r="Z281" s="37"/>
      <c r="AA281" s="38"/>
      <c r="AB281" s="38"/>
      <c r="AC281" s="39"/>
      <c r="AD281" s="40"/>
      <c r="AE281" s="40"/>
      <c r="AF281" s="37"/>
      <c r="AG281" s="38"/>
      <c r="AH281" s="38"/>
      <c r="AI281" s="39"/>
      <c r="AJ281" s="40"/>
      <c r="AK281" s="40"/>
      <c r="AL281" s="37"/>
      <c r="AM281" s="38"/>
      <c r="AN281" s="38"/>
      <c r="AO281" s="39"/>
      <c r="AP281" s="40"/>
      <c r="AQ281" s="40"/>
      <c r="AR281" s="37"/>
      <c r="AS281" s="38"/>
      <c r="AT281" s="38"/>
      <c r="AU281" s="39"/>
      <c r="AV281" s="40"/>
      <c r="AW281" s="40"/>
      <c r="AX281" s="37"/>
      <c r="AY281" s="38"/>
      <c r="AZ281" s="38"/>
      <c r="BA281" s="39"/>
      <c r="BB281" s="40"/>
      <c r="BC281" s="40"/>
      <c r="BD281" s="37"/>
      <c r="BE281" s="38"/>
      <c r="BF281" s="38"/>
      <c r="BG281" s="39"/>
      <c r="BH281" s="40"/>
      <c r="BI281" s="40"/>
      <c r="BJ281" s="37"/>
      <c r="BK281" s="38"/>
      <c r="BL281" s="38"/>
      <c r="BM281" s="39"/>
    </row>
    <row r="282" spans="1:92" ht="8.25" customHeight="1" thickBot="1" x14ac:dyDescent="0.25">
      <c r="A282" s="94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40"/>
      <c r="M282" s="37"/>
      <c r="N282" s="37"/>
      <c r="O282" s="38"/>
      <c r="P282" s="38"/>
      <c r="Q282" s="39"/>
      <c r="R282" s="40"/>
      <c r="S282" s="40"/>
      <c r="T282" s="37"/>
      <c r="U282" s="38"/>
      <c r="V282" s="38"/>
      <c r="W282" s="39"/>
      <c r="X282" s="40"/>
      <c r="Y282" s="40"/>
      <c r="Z282" s="37"/>
      <c r="AA282" s="38"/>
      <c r="AB282" s="38"/>
      <c r="AC282" s="39"/>
      <c r="AD282" s="40"/>
      <c r="AE282" s="40"/>
      <c r="AF282" s="37"/>
      <c r="AG282" s="38"/>
      <c r="AH282" s="38"/>
      <c r="AI282" s="39"/>
      <c r="AJ282" s="40"/>
      <c r="AK282" s="40"/>
      <c r="AL282" s="37"/>
      <c r="AM282" s="38"/>
      <c r="AN282" s="38"/>
      <c r="AO282" s="39"/>
      <c r="AP282" s="40"/>
      <c r="AQ282" s="40"/>
      <c r="AR282" s="37"/>
      <c r="AS282" s="38"/>
      <c r="AT282" s="38"/>
      <c r="AU282" s="39"/>
      <c r="AV282" s="40"/>
      <c r="AW282" s="40"/>
      <c r="AX282" s="37"/>
      <c r="AY282" s="38"/>
      <c r="AZ282" s="38"/>
      <c r="BA282" s="39"/>
      <c r="BB282" s="40"/>
      <c r="BC282" s="40"/>
      <c r="BD282" s="37"/>
      <c r="BE282" s="38"/>
      <c r="BF282" s="38"/>
      <c r="BG282" s="39"/>
      <c r="BH282" s="40"/>
      <c r="BI282" s="40"/>
      <c r="BJ282" s="37"/>
      <c r="BK282" s="38"/>
      <c r="BL282" s="38"/>
      <c r="BM282" s="39"/>
    </row>
    <row r="283" spans="1:92" ht="15" customHeight="1" x14ac:dyDescent="0.2">
      <c r="A283" s="98" t="s">
        <v>274</v>
      </c>
      <c r="B283" s="98"/>
      <c r="C283" s="98"/>
      <c r="D283" s="98"/>
      <c r="E283" s="98"/>
      <c r="F283" s="98"/>
      <c r="G283" s="98"/>
      <c r="H283" s="98"/>
      <c r="I283" s="98"/>
      <c r="J283" s="99"/>
      <c r="K283" s="99"/>
      <c r="L283" s="40"/>
    </row>
    <row r="284" spans="1:92" x14ac:dyDescent="0.2">
      <c r="A284" s="96" t="s">
        <v>275</v>
      </c>
      <c r="B284" s="1"/>
      <c r="C284" s="1"/>
      <c r="D284" s="1"/>
      <c r="E284" s="1"/>
      <c r="F284" s="1"/>
      <c r="G284" s="1"/>
      <c r="J284" s="40"/>
      <c r="K284" s="40"/>
      <c r="L284" s="40"/>
      <c r="M284" s="37"/>
      <c r="N284" s="37"/>
      <c r="O284" s="38"/>
      <c r="P284" s="38"/>
      <c r="Q284" s="39"/>
      <c r="R284" s="40"/>
      <c r="S284" s="40"/>
      <c r="T284" s="37"/>
      <c r="U284" s="38"/>
      <c r="V284" s="38"/>
      <c r="W284" s="39"/>
      <c r="X284" s="40"/>
      <c r="Y284" s="40"/>
      <c r="Z284" s="37"/>
      <c r="AA284" s="38"/>
      <c r="AB284" s="38"/>
      <c r="AC284" s="39"/>
      <c r="AD284" s="40"/>
      <c r="AE284" s="40"/>
      <c r="AF284" s="37"/>
      <c r="AG284" s="38"/>
      <c r="AH284" s="38"/>
      <c r="AI284" s="39"/>
      <c r="AJ284" s="40"/>
      <c r="AK284" s="40"/>
      <c r="AL284" s="37"/>
      <c r="AM284" s="38"/>
      <c r="AN284" s="38"/>
      <c r="AO284" s="39"/>
      <c r="AP284" s="40"/>
      <c r="AQ284" s="40"/>
      <c r="AR284" s="37"/>
      <c r="AS284" s="38"/>
      <c r="AT284" s="38"/>
      <c r="AU284" s="39"/>
      <c r="AV284" s="40"/>
      <c r="AW284" s="40"/>
      <c r="AX284" s="37"/>
      <c r="AY284" s="38"/>
      <c r="AZ284" s="38"/>
      <c r="BA284" s="39"/>
      <c r="BB284" s="40"/>
      <c r="BC284" s="40"/>
      <c r="BD284" s="37"/>
      <c r="BE284" s="38"/>
      <c r="BF284" s="38"/>
      <c r="BG284" s="39"/>
      <c r="BH284" s="40"/>
      <c r="BI284" s="40"/>
      <c r="BJ284" s="37"/>
      <c r="BK284" s="38"/>
      <c r="BL284" s="38"/>
      <c r="BM284" s="39"/>
    </row>
    <row r="285" spans="1:92" x14ac:dyDescent="0.2">
      <c r="A285" s="97" t="s">
        <v>276</v>
      </c>
      <c r="B285" s="1"/>
      <c r="C285" s="1"/>
      <c r="D285" s="1"/>
      <c r="E285" s="1"/>
      <c r="F285" s="1"/>
      <c r="G285" s="1"/>
      <c r="M285" s="37"/>
      <c r="N285" s="37"/>
      <c r="O285" s="38"/>
      <c r="P285" s="38"/>
      <c r="Q285" s="39"/>
      <c r="R285" s="40"/>
      <c r="S285" s="40"/>
      <c r="T285" s="37"/>
      <c r="U285" s="38"/>
      <c r="V285" s="38"/>
      <c r="W285" s="39"/>
      <c r="X285" s="40"/>
      <c r="Y285" s="40"/>
      <c r="Z285" s="37"/>
      <c r="AA285" s="38"/>
      <c r="AB285" s="38"/>
      <c r="AC285" s="39"/>
      <c r="AD285" s="40"/>
      <c r="AE285" s="40"/>
      <c r="AF285" s="37"/>
      <c r="AG285" s="38"/>
      <c r="AH285" s="38"/>
      <c r="AI285" s="39"/>
      <c r="AJ285" s="40"/>
      <c r="AK285" s="40"/>
      <c r="AL285" s="37"/>
      <c r="AM285" s="38"/>
      <c r="AN285" s="38"/>
      <c r="AO285" s="39"/>
      <c r="AP285" s="40"/>
      <c r="AQ285" s="40"/>
      <c r="AR285" s="37"/>
      <c r="AS285" s="38"/>
      <c r="AT285" s="38"/>
      <c r="AU285" s="39"/>
      <c r="AV285" s="40"/>
      <c r="AW285" s="40"/>
      <c r="AX285" s="37"/>
      <c r="AY285" s="38"/>
      <c r="AZ285" s="38"/>
      <c r="BA285" s="39"/>
      <c r="BB285" s="40"/>
      <c r="BC285" s="40"/>
      <c r="BD285" s="37"/>
      <c r="BE285" s="38"/>
      <c r="BF285" s="38"/>
      <c r="BG285" s="39"/>
      <c r="BH285" s="40"/>
      <c r="BI285" s="40"/>
      <c r="BJ285" s="37"/>
      <c r="BK285" s="38"/>
      <c r="BL285" s="38"/>
      <c r="BM285" s="39"/>
    </row>
    <row r="286" spans="1:92" x14ac:dyDescent="0.2">
      <c r="A286" s="39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9"/>
      <c r="N286" s="39"/>
      <c r="O286" s="40"/>
      <c r="P286" s="40"/>
      <c r="Q286" s="37"/>
      <c r="R286" s="38"/>
      <c r="S286" s="38"/>
      <c r="T286" s="39"/>
      <c r="U286" s="40"/>
      <c r="V286" s="40"/>
      <c r="W286" s="37"/>
      <c r="X286" s="38"/>
      <c r="Y286" s="38"/>
      <c r="Z286" s="39"/>
      <c r="AA286" s="40"/>
      <c r="AB286" s="40"/>
      <c r="AC286" s="37"/>
      <c r="AD286" s="38"/>
      <c r="AE286" s="38"/>
      <c r="AF286" s="39"/>
      <c r="AG286" s="40"/>
      <c r="AH286" s="40"/>
      <c r="AI286" s="37"/>
      <c r="AJ286" s="38"/>
      <c r="AK286" s="38"/>
      <c r="AL286" s="39"/>
      <c r="AM286" s="40"/>
      <c r="AN286" s="40"/>
      <c r="AO286" s="37"/>
      <c r="AP286" s="38"/>
      <c r="AQ286" s="38"/>
      <c r="AR286" s="39"/>
      <c r="AS286" s="40"/>
      <c r="AT286" s="40"/>
      <c r="AU286" s="37"/>
      <c r="AV286" s="38"/>
      <c r="AW286" s="38"/>
      <c r="AX286" s="39"/>
      <c r="AY286" s="40"/>
      <c r="AZ286" s="40"/>
      <c r="BA286" s="37"/>
      <c r="BB286" s="38"/>
      <c r="BC286" s="38"/>
      <c r="BD286" s="39"/>
      <c r="BE286" s="40"/>
      <c r="BF286" s="40"/>
      <c r="BG286" s="37"/>
      <c r="BH286" s="38"/>
      <c r="BI286" s="38"/>
      <c r="BJ286" s="39"/>
      <c r="BK286" s="40"/>
      <c r="BL286" s="40"/>
      <c r="BM286" s="37"/>
      <c r="BN286" s="38"/>
      <c r="BO286" s="38"/>
      <c r="BP286" s="39"/>
      <c r="BQ286" s="40"/>
      <c r="BR286" s="40"/>
      <c r="BS286" s="37"/>
      <c r="BT286" s="38"/>
      <c r="BU286" s="38"/>
      <c r="BV286" s="39"/>
      <c r="BW286" s="40"/>
      <c r="BX286" s="40"/>
      <c r="BY286" s="37"/>
      <c r="BZ286" s="38"/>
      <c r="CA286" s="38"/>
      <c r="CB286" s="39"/>
      <c r="CC286" s="40"/>
      <c r="CD286" s="40"/>
      <c r="CE286" s="37"/>
      <c r="CF286" s="38"/>
      <c r="CG286" s="38"/>
      <c r="CH286" s="39"/>
      <c r="CI286" s="40"/>
      <c r="CJ286" s="40"/>
      <c r="CK286" s="37"/>
      <c r="CL286" s="38"/>
      <c r="CM286" s="38"/>
      <c r="CN286" s="39"/>
    </row>
    <row r="287" spans="1:92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</row>
    <row r="288" spans="1:92" x14ac:dyDescent="0.2">
      <c r="A288" s="37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9"/>
      <c r="N288" s="39"/>
      <c r="O288" s="40"/>
      <c r="P288" s="40"/>
      <c r="Q288" s="37"/>
      <c r="R288" s="38"/>
      <c r="S288" s="38"/>
      <c r="T288" s="39"/>
      <c r="U288" s="40"/>
      <c r="V288" s="40"/>
      <c r="W288" s="37"/>
      <c r="X288" s="38"/>
      <c r="Y288" s="38"/>
      <c r="Z288" s="39"/>
      <c r="AA288" s="40"/>
      <c r="AB288" s="40"/>
      <c r="AC288" s="37"/>
      <c r="AD288" s="38"/>
      <c r="AE288" s="38"/>
      <c r="AF288" s="39"/>
      <c r="AG288" s="40"/>
      <c r="AH288" s="40"/>
      <c r="AI288" s="37"/>
      <c r="AJ288" s="38"/>
      <c r="AK288" s="38"/>
      <c r="AL288" s="39"/>
      <c r="AM288" s="40"/>
      <c r="AN288" s="40"/>
      <c r="AO288" s="37"/>
      <c r="AP288" s="38"/>
      <c r="AQ288" s="38"/>
      <c r="AR288" s="39"/>
      <c r="AS288" s="40"/>
      <c r="AT288" s="40"/>
      <c r="AU288" s="37"/>
      <c r="AV288" s="38"/>
      <c r="AW288" s="38"/>
      <c r="AX288" s="39"/>
      <c r="AY288" s="40"/>
      <c r="AZ288" s="40"/>
      <c r="BA288" s="37"/>
      <c r="BB288" s="38"/>
      <c r="BC288" s="38"/>
      <c r="BD288" s="39"/>
      <c r="BE288" s="40"/>
      <c r="BF288" s="40"/>
      <c r="BG288" s="37"/>
      <c r="BH288" s="38"/>
      <c r="BI288" s="38"/>
      <c r="BJ288" s="39"/>
      <c r="BK288" s="40"/>
      <c r="BL288" s="40"/>
      <c r="BM288" s="37"/>
      <c r="BN288" s="38"/>
      <c r="BO288" s="38"/>
      <c r="BP288" s="39"/>
      <c r="BQ288" s="40"/>
      <c r="BR288" s="40"/>
      <c r="BS288" s="37"/>
      <c r="BT288" s="38"/>
      <c r="BU288" s="38"/>
      <c r="BV288" s="39"/>
      <c r="BW288" s="40"/>
      <c r="BX288" s="40"/>
      <c r="BY288" s="37"/>
      <c r="BZ288" s="38"/>
      <c r="CA288" s="38"/>
      <c r="CB288" s="39"/>
      <c r="CC288" s="40"/>
      <c r="CD288" s="40"/>
      <c r="CE288" s="37"/>
      <c r="CF288" s="38"/>
      <c r="CG288" s="38"/>
      <c r="CH288" s="39"/>
      <c r="CI288" s="40"/>
      <c r="CJ288" s="40"/>
      <c r="CK288" s="37"/>
      <c r="CL288" s="38"/>
      <c r="CM288" s="38"/>
      <c r="CN288" s="39"/>
    </row>
    <row r="289" spans="1:92" x14ac:dyDescent="0.2">
      <c r="M289" s="39"/>
      <c r="N289" s="39"/>
      <c r="O289" s="40"/>
      <c r="P289" s="40"/>
      <c r="Q289" s="37"/>
      <c r="R289" s="38"/>
      <c r="S289" s="38"/>
      <c r="T289" s="39"/>
      <c r="U289" s="40"/>
      <c r="V289" s="40"/>
      <c r="W289" s="37"/>
      <c r="X289" s="38"/>
      <c r="Y289" s="38"/>
      <c r="Z289" s="39"/>
      <c r="AA289" s="40"/>
      <c r="AB289" s="40"/>
      <c r="AC289" s="37"/>
      <c r="AD289" s="38"/>
      <c r="AE289" s="38"/>
      <c r="AF289" s="39"/>
      <c r="AG289" s="40"/>
      <c r="AH289" s="40"/>
      <c r="AI289" s="37"/>
      <c r="AJ289" s="38"/>
      <c r="AK289" s="38"/>
      <c r="AL289" s="39"/>
      <c r="AM289" s="40"/>
      <c r="AN289" s="40"/>
      <c r="AO289" s="37"/>
      <c r="AP289" s="38"/>
      <c r="AQ289" s="38"/>
      <c r="AR289" s="39"/>
      <c r="AS289" s="40"/>
      <c r="AT289" s="40"/>
      <c r="AU289" s="37"/>
      <c r="AV289" s="38"/>
      <c r="AW289" s="38"/>
      <c r="AX289" s="39"/>
      <c r="AY289" s="40"/>
      <c r="AZ289" s="40"/>
      <c r="BA289" s="37"/>
      <c r="BB289" s="38"/>
      <c r="BC289" s="38"/>
      <c r="BD289" s="39"/>
      <c r="BE289" s="40"/>
      <c r="BF289" s="40"/>
      <c r="BG289" s="37"/>
      <c r="BH289" s="38"/>
      <c r="BI289" s="38"/>
      <c r="BJ289" s="39"/>
      <c r="BK289" s="40"/>
      <c r="BL289" s="40"/>
      <c r="BM289" s="37"/>
      <c r="BN289" s="38"/>
      <c r="BO289" s="38"/>
      <c r="BP289" s="39"/>
      <c r="BQ289" s="40"/>
      <c r="BR289" s="40"/>
      <c r="BS289" s="37"/>
      <c r="BT289" s="38"/>
      <c r="BU289" s="38"/>
      <c r="BV289" s="39"/>
      <c r="BW289" s="40"/>
      <c r="BX289" s="40"/>
      <c r="BY289" s="37"/>
      <c r="BZ289" s="38"/>
      <c r="CA289" s="38"/>
      <c r="CB289" s="39"/>
      <c r="CC289" s="40"/>
      <c r="CD289" s="40"/>
      <c r="CE289" s="37"/>
      <c r="CF289" s="38"/>
      <c r="CG289" s="38"/>
      <c r="CH289" s="39"/>
      <c r="CI289" s="40"/>
      <c r="CJ289" s="40"/>
      <c r="CK289" s="37"/>
      <c r="CL289" s="38"/>
      <c r="CM289" s="38"/>
      <c r="CN289" s="39"/>
    </row>
    <row r="290" spans="1:92" x14ac:dyDescent="0.2">
      <c r="A290" s="37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9"/>
      <c r="N290" s="39"/>
      <c r="O290" s="40"/>
      <c r="P290" s="40"/>
      <c r="Q290" s="37"/>
      <c r="R290" s="38"/>
      <c r="S290" s="38"/>
      <c r="T290" s="39"/>
      <c r="U290" s="40"/>
      <c r="V290" s="40"/>
      <c r="W290" s="37"/>
      <c r="X290" s="38"/>
      <c r="Y290" s="38"/>
      <c r="Z290" s="39"/>
      <c r="AA290" s="40"/>
      <c r="AB290" s="40"/>
      <c r="AC290" s="37"/>
      <c r="AD290" s="38"/>
      <c r="AE290" s="38"/>
      <c r="AF290" s="39"/>
      <c r="AG290" s="40"/>
      <c r="AH290" s="40"/>
      <c r="AI290" s="37"/>
      <c r="AJ290" s="38"/>
      <c r="AK290" s="38"/>
      <c r="AL290" s="39"/>
      <c r="AM290" s="40"/>
      <c r="AN290" s="40"/>
      <c r="AO290" s="37"/>
      <c r="AP290" s="38"/>
      <c r="AQ290" s="38"/>
      <c r="AR290" s="39"/>
      <c r="AS290" s="40"/>
      <c r="AT290" s="40"/>
      <c r="AU290" s="37"/>
      <c r="AV290" s="38"/>
      <c r="AW290" s="38"/>
      <c r="AX290" s="39"/>
      <c r="AY290" s="40"/>
      <c r="AZ290" s="40"/>
      <c r="BA290" s="37"/>
      <c r="BB290" s="38"/>
      <c r="BC290" s="38"/>
      <c r="BD290" s="39"/>
      <c r="BE290" s="40"/>
      <c r="BF290" s="40"/>
      <c r="BG290" s="37"/>
      <c r="BH290" s="38"/>
      <c r="BI290" s="38"/>
      <c r="BJ290" s="39"/>
      <c r="BK290" s="40"/>
      <c r="BL290" s="40"/>
      <c r="BM290" s="37"/>
      <c r="BN290" s="38"/>
      <c r="BO290" s="38"/>
      <c r="BP290" s="39"/>
      <c r="BQ290" s="40"/>
      <c r="BR290" s="40"/>
      <c r="BS290" s="37"/>
      <c r="BT290" s="38"/>
      <c r="BU290" s="38"/>
      <c r="BV290" s="39"/>
      <c r="BW290" s="40"/>
      <c r="BX290" s="40"/>
      <c r="BY290" s="37"/>
      <c r="BZ290" s="38"/>
      <c r="CA290" s="38"/>
      <c r="CB290" s="39"/>
      <c r="CC290" s="40"/>
      <c r="CD290" s="40"/>
      <c r="CE290" s="37"/>
      <c r="CF290" s="38"/>
      <c r="CG290" s="38"/>
      <c r="CH290" s="39"/>
      <c r="CI290" s="40"/>
      <c r="CJ290" s="40"/>
      <c r="CK290" s="37"/>
      <c r="CL290" s="38"/>
      <c r="CM290" s="38"/>
      <c r="CN290" s="39"/>
    </row>
    <row r="291" spans="1:92" x14ac:dyDescent="0.2">
      <c r="A291" s="37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92" x14ac:dyDescent="0.2">
      <c r="A292" s="37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9"/>
      <c r="N292" s="39"/>
      <c r="O292" s="40"/>
      <c r="P292" s="40"/>
      <c r="Q292" s="37"/>
      <c r="R292" s="38"/>
      <c r="S292" s="38"/>
      <c r="T292" s="39"/>
      <c r="U292" s="40"/>
      <c r="V292" s="40"/>
      <c r="W292" s="37"/>
      <c r="X292" s="38"/>
      <c r="Y292" s="38"/>
      <c r="Z292" s="39"/>
      <c r="AA292" s="40"/>
      <c r="AB292" s="40"/>
      <c r="AC292" s="37"/>
      <c r="AD292" s="38"/>
      <c r="AE292" s="38"/>
      <c r="AF292" s="39"/>
      <c r="AG292" s="40"/>
      <c r="AH292" s="40"/>
      <c r="AI292" s="37"/>
      <c r="AJ292" s="38"/>
      <c r="AK292" s="38"/>
      <c r="AL292" s="39"/>
      <c r="AM292" s="40"/>
      <c r="AN292" s="40"/>
      <c r="AO292" s="37"/>
      <c r="AP292" s="38"/>
      <c r="AQ292" s="38"/>
      <c r="AR292" s="39"/>
      <c r="AS292" s="40"/>
      <c r="AT292" s="40"/>
      <c r="AU292" s="37"/>
      <c r="AV292" s="38"/>
      <c r="AW292" s="38"/>
      <c r="AX292" s="39"/>
      <c r="AY292" s="40"/>
      <c r="AZ292" s="40"/>
      <c r="BA292" s="37"/>
      <c r="BB292" s="38"/>
      <c r="BC292" s="38"/>
      <c r="BD292" s="39"/>
      <c r="BE292" s="40"/>
      <c r="BF292" s="40"/>
      <c r="BG292" s="37"/>
      <c r="BH292" s="38"/>
      <c r="BI292" s="38"/>
      <c r="BJ292" s="39"/>
      <c r="BK292" s="40"/>
      <c r="BL292" s="40"/>
      <c r="BM292" s="37"/>
      <c r="BN292" s="38"/>
      <c r="BO292" s="38"/>
      <c r="BP292" s="39"/>
      <c r="BQ292" s="40"/>
      <c r="BR292" s="40"/>
      <c r="BS292" s="37"/>
      <c r="BT292" s="38"/>
      <c r="BU292" s="38"/>
      <c r="BV292" s="39"/>
      <c r="BW292" s="40"/>
      <c r="BX292" s="40"/>
      <c r="BY292" s="37"/>
      <c r="BZ292" s="38"/>
      <c r="CA292" s="38"/>
      <c r="CB292" s="39"/>
      <c r="CC292" s="40"/>
      <c r="CD292" s="40"/>
      <c r="CE292" s="37"/>
      <c r="CF292" s="38"/>
      <c r="CG292" s="38"/>
      <c r="CH292" s="39"/>
      <c r="CI292" s="40"/>
      <c r="CJ292" s="40"/>
      <c r="CK292" s="37"/>
      <c r="CL292" s="38"/>
      <c r="CM292" s="38"/>
      <c r="CN292" s="39"/>
    </row>
    <row r="294" spans="1:92" x14ac:dyDescent="0.2">
      <c r="A294" s="37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</sheetData>
  <mergeCells count="1">
    <mergeCell ref="A283:K283"/>
  </mergeCells>
  <printOptions horizontalCentered="1"/>
  <pageMargins left="0.39370078740157483" right="0.39370078740157483" top="0.39370078740157483" bottom="0.39370078740157483" header="0" footer="0"/>
  <pageSetup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s001</vt:lpstr>
      <vt:lpstr>'s001'!Área_de_impresión</vt:lpstr>
      <vt:lpstr>'s001'!Títulos_a_imprimir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Osorio Ramirez</dc:creator>
  <cp:lastModifiedBy>Maria Cristina Gonzalez Gonzalez</cp:lastModifiedBy>
  <cp:lastPrinted>2014-04-26T02:08:16Z</cp:lastPrinted>
  <dcterms:created xsi:type="dcterms:W3CDTF">2014-04-26T01:04:27Z</dcterms:created>
  <dcterms:modified xsi:type="dcterms:W3CDTF">2014-08-30T16:37:33Z</dcterms:modified>
</cp:coreProperties>
</file>