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15" yWindow="3780" windowWidth="25230" windowHeight="7590" firstSheet="2" activeTab="2"/>
  </bookViews>
  <sheets>
    <sheet name="Género" sheetId="1" r:id="rId1"/>
    <sheet name="Edo inf." sheetId="3" r:id="rId2"/>
    <sheet name="Mujeres" sheetId="7"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#N/A</definedName>
    <definedName name="\b">#N/A</definedName>
    <definedName name="\c" localSheetId="2">#REF!</definedName>
    <definedName name="\c">#REF!</definedName>
    <definedName name="\p">#N/A</definedName>
    <definedName name="\s">#N/A</definedName>
    <definedName name="\z" localSheetId="2">#REF!</definedName>
    <definedName name="\z">#REF!</definedName>
    <definedName name="_________ABR1" localSheetId="2">[1]!ABR&amp;[1]!MAY&amp;[1]!JUN&amp;[1]!JUL&amp;[1]!AGO&amp;[1]!SEP</definedName>
    <definedName name="_________ABR1">[1]!ABR&amp;[1]!MAY&amp;[1]!JUN&amp;[1]!JUL&amp;[1]!AGO&amp;[1]!SEP</definedName>
    <definedName name="_________AGO1" localSheetId="2">[1]!AGO&amp;[1]!SEP&amp;[1]!OCT&amp;[1]!NOV&amp;[1]!DIC</definedName>
    <definedName name="_________AGO1">[1]!AGO&amp;[1]!SEP&amp;[1]!OCT&amp;[1]!NOV&amp;[1]!DIC</definedName>
    <definedName name="_________FEB1" localSheetId="2">[1]!FEB&amp;[1]!MAR&amp;[1]!ABR&amp;[1]!MAY&amp;[1]!JUN&amp;[1]!JUL</definedName>
    <definedName name="_________FEB1">[1]!FEB&amp;[1]!MAR&amp;[1]!ABR&amp;[1]!MAY&amp;[1]!JUN&amp;[1]!JUL</definedName>
    <definedName name="_________JUL1" localSheetId="2">[1]!JUL&amp;[1]!AGO&amp;[1]!SEP&amp;[1]!OCT&amp;[1]!NOV</definedName>
    <definedName name="_________JUL1">[1]!JUL&amp;[1]!AGO&amp;[1]!SEP&amp;[1]!OCT&amp;[1]!NOV</definedName>
    <definedName name="_________JUN1" localSheetId="2">[1]!JUN&amp;[1]!JUL&amp;[1]!AGO&amp;[1]!SEP&amp;[1]!OCT</definedName>
    <definedName name="_________JUN1">[1]!JUN&amp;[1]!JUL&amp;[1]!AGO&amp;[1]!SEP&amp;[1]!OCT</definedName>
    <definedName name="_________MAR1" localSheetId="2">[1]!MAR&amp;[1]!ABR&amp;[1]!MAY&amp;[1]!JUN&amp;[1]!JUL&amp;[1]!AGO</definedName>
    <definedName name="_________MAR1">[1]!MAR&amp;[1]!ABR&amp;[1]!MAY&amp;[1]!JUN&amp;[1]!JUL&amp;[1]!AGO</definedName>
    <definedName name="_________MAY1" localSheetId="2">[1]!MAY&amp;[1]!JUN&amp;[1]!JUL&amp;[1]!AGO&amp;[1]!SEP</definedName>
    <definedName name="_________MAY1">[1]!MAY&amp;[1]!JUN&amp;[1]!JUL&amp;[1]!AGO&amp;[1]!SEP</definedName>
    <definedName name="_________NOV1" localSheetId="2">[1]!NOV&amp;[1]!DIC</definedName>
    <definedName name="_________NOV1">[1]!NOV&amp;[1]!DIC</definedName>
    <definedName name="_________OCT1" localSheetId="2">[1]!OCT&amp;[1]!NOV&amp;[1]!DIC</definedName>
    <definedName name="_________OCT1">[1]!OCT&amp;[1]!NOV&amp;[1]!DIC</definedName>
    <definedName name="_________SEP1" localSheetId="2">[1]!SEP&amp;[1]!OCT&amp;[1]!NOV&amp;[1]!DIC</definedName>
    <definedName name="_________SEP1">[1]!SEP&amp;[1]!OCT&amp;[1]!NOV&amp;[1]!DIC</definedName>
    <definedName name="________cad179" localSheetId="2">'[2]Mod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2">[1]!FEB&amp;[1]!MAR&amp;[1]!ABR&amp;[1]!MAY&amp;[1]!JUN&amp;[1]!JUL</definedName>
    <definedName name="________FEB1">[1]!FEB&amp;[1]!MAR&amp;[1]!ABR&amp;[1]!MAY&amp;[1]!JUN&amp;[1]!JUL</definedName>
    <definedName name="________JUL1" localSheetId="2">[1]!JUL&amp;[1]!AGO&amp;[1]!SEP&amp;[1]!OCT&amp;[1]!NOV</definedName>
    <definedName name="________JUL1">[1]!JUL&amp;[1]!AGO&amp;[1]!SEP&amp;[1]!OCT&amp;[1]!NOV</definedName>
    <definedName name="________JUN1" localSheetId="2">[1]!JUN&amp;[1]!JUL&amp;[1]!AGO&amp;[1]!SEP&amp;[1]!OCT</definedName>
    <definedName name="________JUN1">[1]!JUN&amp;[1]!JUL&amp;[1]!AGO&amp;[1]!SEP&amp;[1]!OCT</definedName>
    <definedName name="________OCT1" localSheetId="2">[1]!OCT&amp;[1]!NOV&amp;[1]!DIC</definedName>
    <definedName name="________OCT1">[1]!OCT&amp;[1]!NOV&amp;[1]!DIC</definedName>
    <definedName name="________SEP1" localSheetId="2">[1]!SEP&amp;[1]!OCT&amp;[1]!NOV&amp;[1]!DIC</definedName>
    <definedName name="________SEP1">[1]!SEP&amp;[1]!OCT&amp;[1]!NOV&amp;[1]!DIC</definedName>
    <definedName name="________smg97">'[3]Premisa macro'!$E$4</definedName>
    <definedName name="_______ABR1" localSheetId="2">[1]!ABR&amp;[1]!MAY&amp;[1]!JUN&amp;[1]!JUL&amp;[1]!AGO&amp;[1]!SEP</definedName>
    <definedName name="_______ABR1">[1]!ABR&amp;[1]!MAY&amp;[1]!JUN&amp;[1]!JUL&amp;[1]!AGO&amp;[1]!SEP</definedName>
    <definedName name="_______ABR2">[4]edofza4!$C$22</definedName>
    <definedName name="_______AGO1" localSheetId="2">[1]!AGO&amp;[1]!SEP&amp;[1]!OCT&amp;[1]!NOV&amp;[1]!DIC</definedName>
    <definedName name="_______AGO1">[1]!AGO&amp;[1]!SEP&amp;[1]!OCT&amp;[1]!NOV&amp;[1]!DIC</definedName>
    <definedName name="_______AGO2">[4]edofza8!$C$22</definedName>
    <definedName name="_______CFD02" localSheetId="2">#REF!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2">[1]!FEB&amp;[1]!MAR&amp;[1]!ABR&amp;[1]!MAY&amp;[1]!JUN&amp;[1]!JUL</definedName>
    <definedName name="_______FEB1">[1]!FEB&amp;[1]!MAR&amp;[1]!ABR&amp;[1]!MAY&amp;[1]!JUN&amp;[1]!JUL</definedName>
    <definedName name="_______FEB2">[4]edofza2!$C$22</definedName>
    <definedName name="_______JUL1" localSheetId="2">[1]!JUL&amp;[1]!AGO&amp;[1]!SEP&amp;[1]!OCT&amp;[1]!NOV</definedName>
    <definedName name="_______JUL1">[1]!JUL&amp;[1]!AGO&amp;[1]!SEP&amp;[1]!OCT&amp;[1]!NOV</definedName>
    <definedName name="_______JUL2">[4]edofza7!$C$22</definedName>
    <definedName name="_______JUN1" localSheetId="2">[1]!JUN&amp;[1]!JUL&amp;[1]!AGO&amp;[1]!SEP&amp;[1]!OCT</definedName>
    <definedName name="_______JUN1">[1]!JUN&amp;[1]!JUL&amp;[1]!AGO&amp;[1]!SEP&amp;[1]!OCT</definedName>
    <definedName name="_______JUN2">[4]edofza6!$C$22</definedName>
    <definedName name="_______MAR1" localSheetId="2">[1]!MAR&amp;[1]!ABR&amp;[1]!MAY&amp;[1]!JUN&amp;[1]!JUL&amp;[1]!AGO</definedName>
    <definedName name="_______MAR1">[1]!MAR&amp;[1]!ABR&amp;[1]!MAY&amp;[1]!JUN&amp;[1]!JUL&amp;[1]!AGO</definedName>
    <definedName name="_______MAR2">[4]edofza3!$C$22</definedName>
    <definedName name="_______MAY1" localSheetId="2">[1]!MAY&amp;[1]!JUN&amp;[1]!JUL&amp;[1]!AGO&amp;[1]!SEP</definedName>
    <definedName name="_______MAY1">[1]!MAY&amp;[1]!JUN&amp;[1]!JUL&amp;[1]!AGO&amp;[1]!SEP</definedName>
    <definedName name="_______MAY2">[4]edofza5!$C$22</definedName>
    <definedName name="_______NOV1" localSheetId="2">[1]!NOV&amp;[1]!DIC</definedName>
    <definedName name="_______NOV1">[1]!NOV&amp;[1]!DIC</definedName>
    <definedName name="_______NOV2">[4]edofza11!$C$43</definedName>
    <definedName name="_______OCT1" localSheetId="2">[1]!OCT&amp;[1]!NOV&amp;[1]!DIC</definedName>
    <definedName name="_______OCT1">[1]!OCT&amp;[1]!NOV&amp;[1]!DIC</definedName>
    <definedName name="_______OCT2">[4]edofza10!$C$22</definedName>
    <definedName name="_______PIB08" localSheetId="2">#REF!</definedName>
    <definedName name="_______PIB08">#REF!</definedName>
    <definedName name="_______SEP1" localSheetId="2">[1]!SEP&amp;[1]!OCT&amp;[1]!NOV&amp;[1]!DIC</definedName>
    <definedName name="_______SEP1">[1]!SEP&amp;[1]!OCT&amp;[1]!NOV&amp;[1]!DIC</definedName>
    <definedName name="_______SEP2">[4]edofza9!$C$22</definedName>
    <definedName name="_______smg97">'[5]Premisa macro'!$E$4</definedName>
    <definedName name="_______syt03" localSheetId="2">#REF!</definedName>
    <definedName name="_______syt03">#REF!</definedName>
    <definedName name="_______TDC2001">'[6]Tipos de Cambio'!$C$4</definedName>
    <definedName name="______ABR1" localSheetId="2">[1]!ABR&amp;[1]!MAY&amp;[1]!JUN&amp;[1]!JUL&amp;[1]!AGO&amp;[1]!SEP</definedName>
    <definedName name="______ABR1">[1]!ABR&amp;[1]!MAY&amp;[1]!JUN&amp;[1]!JUL&amp;[1]!AGO&amp;[1]!SEP</definedName>
    <definedName name="______ABR2">[4]edofza4!$C$22</definedName>
    <definedName name="______AGO1" localSheetId="2">[1]!AGO&amp;[1]!SEP&amp;[1]!OCT&amp;[1]!NOV&amp;[1]!DIC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2">[1]!FEB&amp;[1]!MAR&amp;[1]!ABR&amp;[1]!MAY&amp;[1]!JUN&amp;[1]!JUL</definedName>
    <definedName name="______FEB1">[1]!FEB&amp;[1]!MAR&amp;[1]!ABR&amp;[1]!MAY&amp;[1]!JUN&amp;[1]!JUL</definedName>
    <definedName name="______FEB2">[4]edofza2!$C$22</definedName>
    <definedName name="______JUL1" localSheetId="2">[1]!JUL&amp;[1]!AGO&amp;[1]!SEP&amp;[1]!OCT&amp;[1]!NOV</definedName>
    <definedName name="______JUL1">[1]!JUL&amp;[1]!AGO&amp;[1]!SEP&amp;[1]!OCT&amp;[1]!NOV</definedName>
    <definedName name="______JUL2">[4]edofza7!$C$22</definedName>
    <definedName name="______JUN1" localSheetId="2">[1]!JUN&amp;[1]!JUL&amp;[1]!AGO&amp;[1]!SEP&amp;[1]!OCT</definedName>
    <definedName name="______JUN1">[1]!JUN&amp;[1]!JUL&amp;[1]!AGO&amp;[1]!SEP&amp;[1]!OCT</definedName>
    <definedName name="______JUN2">[4]edofza6!$C$22</definedName>
    <definedName name="______MAR1" localSheetId="2">[1]!MAR&amp;[1]!ABR&amp;[1]!MAY&amp;[1]!JUN&amp;[1]!JUL&amp;[1]!AGO</definedName>
    <definedName name="______MAR1">[1]!MAR&amp;[1]!ABR&amp;[1]!MAY&amp;[1]!JUN&amp;[1]!JUL&amp;[1]!AGO</definedName>
    <definedName name="______MAR2">[4]edofza3!$C$22</definedName>
    <definedName name="______MAY1" localSheetId="2">[1]!MAY&amp;[1]!JUN&amp;[1]!JUL&amp;[1]!AGO&amp;[1]!SEP</definedName>
    <definedName name="______MAY1">[1]!MAY&amp;[1]!JUN&amp;[1]!JUL&amp;[1]!AGO&amp;[1]!SEP</definedName>
    <definedName name="______MAY2">[4]edofza5!$C$22</definedName>
    <definedName name="______NOV1" localSheetId="2">[1]!NOV&amp;[1]!DIC</definedName>
    <definedName name="______NOV1">[1]!NOV&amp;[1]!DIC</definedName>
    <definedName name="______NOV2">[4]edofza11!$C$43</definedName>
    <definedName name="______OCT1" localSheetId="2">[1]!OCT&amp;[1]!NOV&amp;[1]!DIC</definedName>
    <definedName name="______OCT1">[1]!OCT&amp;[1]!NOV&amp;[1]!DIC</definedName>
    <definedName name="______OCT2">[4]edofza10!$C$22</definedName>
    <definedName name="______SEP1" localSheetId="2">[1]!SEP&amp;[1]!OCT&amp;[1]!NOV&amp;[1]!DIC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2">[1]!ABR&amp;[1]!MAY&amp;[1]!JUN&amp;[1]!JUL&amp;[1]!AGO&amp;[1]!SEP</definedName>
    <definedName name="_____ABR1">[1]!ABR&amp;[1]!MAY&amp;[1]!JUN&amp;[1]!JUL&amp;[1]!AGO&amp;[1]!SEP</definedName>
    <definedName name="_____ABR2">[4]edofza4!$C$22</definedName>
    <definedName name="_____AGO1" localSheetId="2">[1]!AGO&amp;[1]!SEP&amp;[1]!OCT&amp;[1]!NOV&amp;[1]!DIC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2">[1]!FEB&amp;[1]!MAR&amp;[1]!ABR&amp;[1]!MAY&amp;[1]!JUN&amp;[1]!JUL</definedName>
    <definedName name="_____FEB1">[1]!FEB&amp;[1]!MAR&amp;[1]!ABR&amp;[1]!MAY&amp;[1]!JUN&amp;[1]!JUL</definedName>
    <definedName name="_____FEB2">[4]edofza2!$C$22</definedName>
    <definedName name="_____JUL1" localSheetId="2">[1]!JUL&amp;[1]!AGO&amp;[1]!SEP&amp;[1]!OCT&amp;[1]!NOV</definedName>
    <definedName name="_____JUL1">[1]!JUL&amp;[1]!AGO&amp;[1]!SEP&amp;[1]!OCT&amp;[1]!NOV</definedName>
    <definedName name="_____JUL2">[4]edofza7!$C$22</definedName>
    <definedName name="_____JUN1" localSheetId="2">[1]!JUN&amp;[1]!JUL&amp;[1]!AGO&amp;[1]!SEP&amp;[1]!OCT</definedName>
    <definedName name="_____JUN1">[1]!JUN&amp;[1]!JUL&amp;[1]!AGO&amp;[1]!SEP&amp;[1]!OCT</definedName>
    <definedName name="_____JUN2">[4]edofza6!$C$22</definedName>
    <definedName name="_____MAR1" localSheetId="2">[1]!MAR&amp;[1]!ABR&amp;[1]!MAY&amp;[1]!JUN&amp;[1]!JUL&amp;[1]!AGO</definedName>
    <definedName name="_____MAR1">[1]!MAR&amp;[1]!ABR&amp;[1]!MAY&amp;[1]!JUN&amp;[1]!JUL&amp;[1]!AGO</definedName>
    <definedName name="_____MAR2">[4]edofza3!$C$22</definedName>
    <definedName name="_____MAY1" localSheetId="2">[1]!MAY&amp;[1]!JUN&amp;[1]!JUL&amp;[1]!AGO&amp;[1]!SEP</definedName>
    <definedName name="_____MAY1">[1]!MAY&amp;[1]!JUN&amp;[1]!JUL&amp;[1]!AGO&amp;[1]!SEP</definedName>
    <definedName name="_____MAY2">[4]edofza5!$C$22</definedName>
    <definedName name="_____NOV1" localSheetId="2">[1]!NOV&amp;[1]!DIC</definedName>
    <definedName name="_____NOV1">[1]!NOV&amp;[1]!DIC</definedName>
    <definedName name="_____NOV2">[4]edofza11!$C$43</definedName>
    <definedName name="_____OCT1" localSheetId="2">[1]!OCT&amp;[1]!NOV&amp;[1]!DIC</definedName>
    <definedName name="_____OCT1">[1]!OCT&amp;[1]!NOV&amp;[1]!DIC</definedName>
    <definedName name="_____OCT2">[4]edofza10!$C$22</definedName>
    <definedName name="_____SEP1" localSheetId="2">[1]!SEP&amp;[1]!OCT&amp;[1]!NOV&amp;[1]!DIC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2">[1]!ABR&amp;[1]!MAY&amp;[1]!JUN&amp;[1]!JUL&amp;[1]!AGO&amp;[1]!SEP</definedName>
    <definedName name="____ABR1">[1]!ABR&amp;[1]!MAY&amp;[1]!JUN&amp;[1]!JUL&amp;[1]!AGO&amp;[1]!SEP</definedName>
    <definedName name="____ABR2">[4]edofza4!$C$22</definedName>
    <definedName name="____AGO1" localSheetId="2">[1]!AGO&amp;[1]!SEP&amp;[1]!OCT&amp;[1]!NOV&amp;[1]!DIC</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 localSheetId="2">[1]!FEB&amp;[1]!MAR&amp;[1]!ABR&amp;[1]!MAY&amp;[1]!JUN&amp;[1]!JUL</definedName>
    <definedName name="____FEB1">[1]!FEB&amp;[1]!MAR&amp;[1]!ABR&amp;[1]!MAY&amp;[1]!JUN&amp;[1]!JUL</definedName>
    <definedName name="____FEB2">[4]edofza2!$C$22</definedName>
    <definedName name="____JUL1" localSheetId="2">[1]!JUL&amp;[1]!AGO&amp;[1]!SEP&amp;[1]!OCT&amp;[1]!NOV</definedName>
    <definedName name="____JUL1">[1]!JUL&amp;[1]!AGO&amp;[1]!SEP&amp;[1]!OCT&amp;[1]!NOV</definedName>
    <definedName name="____JUL2">[4]edofza7!$C$22</definedName>
    <definedName name="____JUN1" localSheetId="2">[1]!JUN&amp;[1]!JUL&amp;[1]!AGO&amp;[1]!SEP&amp;[1]!OCT</definedName>
    <definedName name="____JUN1">[1]!JUN&amp;[1]!JUL&amp;[1]!AGO&amp;[1]!SEP&amp;[1]!OCT</definedName>
    <definedName name="____JUN2">[4]edofza6!$C$22</definedName>
    <definedName name="____MAR1" localSheetId="2">[1]!MAR&amp;[1]!ABR&amp;[1]!MAY&amp;[1]!JUN&amp;[1]!JUL&amp;[1]!AGO</definedName>
    <definedName name="____MAR1">[1]!MAR&amp;[1]!ABR&amp;[1]!MAY&amp;[1]!JUN&amp;[1]!JUL&amp;[1]!AGO</definedName>
    <definedName name="____MAR2">[4]edofza3!$C$22</definedName>
    <definedName name="____MAY1" localSheetId="2">[1]!MAY&amp;[1]!JUN&amp;[1]!JUL&amp;[1]!AGO&amp;[1]!SEP</definedName>
    <definedName name="____MAY1">[1]!MAY&amp;[1]!JUN&amp;[1]!JUL&amp;[1]!AGO&amp;[1]!SEP</definedName>
    <definedName name="____MAY2">[4]edofza5!$C$22</definedName>
    <definedName name="____NOV1" localSheetId="2">[1]!NOV&amp;[1]!DIC</definedName>
    <definedName name="____NOV1">[1]!NOV&amp;[1]!DIC</definedName>
    <definedName name="____NOV2">[4]edofza11!$C$43</definedName>
    <definedName name="____OCT1" localSheetId="2">[1]!OCT&amp;[1]!NOV&amp;[1]!DIC</definedName>
    <definedName name="____OCT1">[1]!OCT&amp;[1]!NOV&amp;[1]!DIC</definedName>
    <definedName name="____OCT2">[4]edofza10!$C$22</definedName>
    <definedName name="____SEP1" localSheetId="2">[1]!SEP&amp;[1]!OCT&amp;[1]!NOV&amp;[1]!DIC</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 localSheetId="2">[1]!AGO&amp;[1]!SEP&amp;[1]!OCT&amp;[1]!NOV&amp;[1]!DIC</definedName>
    <definedName name="__AGO1">[1]!AGO&amp;[1]!SEP&amp;[1]!OCT&amp;[1]!NOV&amp;[1]!DIC</definedName>
    <definedName name="__AGO2">[4]edofza8!$C$22</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2">[1]!NOV&amp;[1]!DIC</definedName>
    <definedName name="__NOV1">[1]!NOV&amp;[1]!DIC</definedName>
    <definedName name="__NOV2">[4]edofza11!$C$43</definedName>
    <definedName name="__OCT1" localSheetId="2">[1]!OCT&amp;[1]!NOV&amp;[1]!DIC</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 localSheetId="2">[1]!SEP&amp;[1]!OCT&amp;[1]!NOV&amp;[1]!DIC</definedName>
    <definedName name="__SEP1">[1]!SEP&amp;[1]!OCT&amp;[1]!NOV&amp;[1]!DIC</definedName>
    <definedName name="__SEP2">[4]edofza9!$C$22</definedName>
    <definedName name="__smg97">'[5]Premisa macro'!$E$4</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2">[7]BANPRO99!#REF!</definedName>
    <definedName name="_3O0504">[7]BANPRO99!#REF!</definedName>
    <definedName name="_5000DEF">#N/A</definedName>
    <definedName name="_6000">#N/A</definedName>
    <definedName name="_6000DEF">#N/A</definedName>
    <definedName name="_ABR1" localSheetId="2">[1]!ABR&amp;[1]!MAY&amp;[1]!JUN&amp;[1]!JUL&amp;[1]!AGO&amp;[1]!SEP</definedName>
    <definedName name="_ABR1">[1]!ABR&amp;[1]!MAY&amp;[1]!JUN&amp;[1]!JUL&amp;[1]!AGO&amp;[1]!SEP</definedName>
    <definedName name="_ABR2">[4]edofza4!$C$22</definedName>
    <definedName name="_AGO1" localSheetId="2">[1]!AGO&amp;[1]!SEP&amp;[1]!OCT&amp;[1]!NOV&amp;[1]!DIC</definedName>
    <definedName name="_AGO1">[1]!AGO&amp;[1]!SEP&amp;[1]!OCT&amp;[1]!NOV&amp;[1]!DIC</definedName>
    <definedName name="_AGO2">[4]edofza8!$C$22</definedName>
    <definedName name="_ASA96" localSheetId="2">#REF!</definedName>
    <definedName name="_ASA96">#REF!</definedName>
    <definedName name="_base" localSheetId="2">[7]BANPRO99!#REF!</definedName>
    <definedName name="_base">[7]BANPRO99!#REF!</definedName>
    <definedName name="_cad179" localSheetId="2">'[2]Mod Eco Controlados 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2">#REF!</definedName>
    <definedName name="_CFD02">#REF!</definedName>
    <definedName name="_CFE96" localSheetId="2">#REF!</definedName>
    <definedName name="_CFE96">#REF!</definedName>
    <definedName name="_CON96" localSheetId="2">#REF!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2">[1]!FEB&amp;[1]!MAR&amp;[1]!ABR&amp;[1]!MAY&amp;[1]!JUN&amp;[1]!JUL</definedName>
    <definedName name="_FEB1">[1]!FEB&amp;[1]!MAR&amp;[1]!ABR&amp;[1]!MAY&amp;[1]!JUN&amp;[1]!JUL</definedName>
    <definedName name="_FEB2">[4]edofza2!$C$22</definedName>
    <definedName name="_Fill" localSheetId="2" hidden="1">#REF!</definedName>
    <definedName name="_Fill" hidden="1">#REF!</definedName>
    <definedName name="_xlnm._FilterDatabase" localSheetId="0" hidden="1">Género!$BK$12:$BP$120</definedName>
    <definedName name="_xlnm._FilterDatabase" localSheetId="2" hidden="1">Mujeres!#REF!</definedName>
    <definedName name="_JUL1" localSheetId="2">[1]!JUL&amp;[1]!AGO&amp;[1]!SEP&amp;[1]!OCT&amp;[1]!NOV</definedName>
    <definedName name="_JUL1">[1]!JUL&amp;[1]!AGO&amp;[1]!SEP&amp;[1]!OCT&amp;[1]!NOV</definedName>
    <definedName name="_JUL2">[4]edofza7!$C$22</definedName>
    <definedName name="_JUN1" localSheetId="2">[1]!JUN&amp;[1]!JUL&amp;[1]!AGO&amp;[1]!SEP&amp;[1]!OCT</definedName>
    <definedName name="_JUN1">[1]!JUN&amp;[1]!JUL&amp;[1]!AGO&amp;[1]!SEP&amp;[1]!OCT</definedName>
    <definedName name="_JUN2">[4]edofza6!$C$22</definedName>
    <definedName name="_Key1" localSheetId="2" hidden="1">#REF!</definedName>
    <definedName name="_Key1" hidden="1">#REF!</definedName>
    <definedName name="_MAR1" localSheetId="2">[1]!MAR&amp;[1]!ABR&amp;[1]!MAY&amp;[1]!JUN&amp;[1]!JUL&amp;[1]!AGO</definedName>
    <definedName name="_MAR1">[1]!MAR&amp;[1]!ABR&amp;[1]!MAY&amp;[1]!JUN&amp;[1]!JUL&amp;[1]!AGO</definedName>
    <definedName name="_MAR2">[4]edofza3!$C$22</definedName>
    <definedName name="_MAY1" localSheetId="2">[1]!MAY&amp;[1]!JUN&amp;[1]!JUL&amp;[1]!AGO&amp;[1]!SEP</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2">[1]!NOV&amp;[1]!DIC</definedName>
    <definedName name="_NOV1">[1]!NOV&amp;[1]!DIC</definedName>
    <definedName name="_NOV2">[4]edofza11!$C$43</definedName>
    <definedName name="_OCT1" localSheetId="2">[1]!OCT&amp;[1]!NOV&amp;[1]!DIC</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2">#REF!</definedName>
    <definedName name="_PEM96">#REF!</definedName>
    <definedName name="_PIB08" localSheetId="2">#REF!</definedName>
    <definedName name="_PIB08">#REF!</definedName>
    <definedName name="_PIP96" localSheetId="2">#REF!</definedName>
    <definedName name="_PIP96">#REF!</definedName>
    <definedName name="_Regression_Int">1</definedName>
    <definedName name="_Regression_X" localSheetId="2" hidden="1">#REF!</definedName>
    <definedName name="_Regression_X" hidden="1">#REF!</definedName>
    <definedName name="_SEP1" localSheetId="2">[1]!SEP&amp;[1]!OCT&amp;[1]!NOV&amp;[1]!DIC</definedName>
    <definedName name="_SEP1">[1]!SEP&amp;[1]!OCT&amp;[1]!NOV&amp;[1]!DIC</definedName>
    <definedName name="_SEP2">[4]edofza9!$C$22</definedName>
    <definedName name="_smg97">'[5]Premisa macro'!$E$4</definedName>
    <definedName name="_Sort" localSheetId="2" hidden="1">#REF!</definedName>
    <definedName name="_Sort" hidden="1">#REF!</definedName>
    <definedName name="_syt03" localSheetId="2">#REF!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2">#REF!</definedName>
    <definedName name="a">#REF!</definedName>
    <definedName name="A_Datos_2008_2009">'[8]Datos 2008_2009'!$A$4:$D$60000</definedName>
    <definedName name="A_Datos_2008_2009_sin_CESENyADUANAS" localSheetId="2">#REF!</definedName>
    <definedName name="A_Datos_2008_2009_sin_CESENyADUANAS">#REF!</definedName>
    <definedName name="A_impresión_IM" localSheetId="2">#REF!</definedName>
    <definedName name="A_impresión_IM">#REF!</definedName>
    <definedName name="AA" localSheetId="2">[1]!SEP&amp;[1]!OCT&amp;[1]!NOV&amp;[1]!DIC</definedName>
    <definedName name="AA">[1]!SEP&amp;[1]!OCT&amp;[1]!NOV&amp;[1]!DIC</definedName>
    <definedName name="AA1500_">#N/A</definedName>
    <definedName name="ABR">"; ABRIL.- "&amp;TEXT([9]edofza04!$C$24,"#,##0")</definedName>
    <definedName name="actual">'[5]Régimen financiero'!$E$3</definedName>
    <definedName name="AD" localSheetId="2">[7]BANPRO99!#REF!</definedName>
    <definedName name="AD">[7]BANPRO99!#REF!</definedName>
    <definedName name="Admva">[10]Administrativa!$B$2:$I$59</definedName>
    <definedName name="AGO">"; AGOSTO.- "&amp;TEXT([9]edofza08!$C$24,"#,##0")</definedName>
    <definedName name="ain" localSheetId="2">#REF!</definedName>
    <definedName name="ain">#REF!</definedName>
    <definedName name="Ajuste_SP">[11]Supuestos!$D$7</definedName>
    <definedName name="ampliaciones" localSheetId="2">#REF!</definedName>
    <definedName name="ampliaciones">#REF!</definedName>
    <definedName name="AÑO" localSheetId="2">+TEXT(IF(AND(OR(DAY([1]!FECHA)&gt;=1,DAY([1]!FECHA)&lt;=10),MONTH([1]!FECHA)=1),YEAR([1]!FECHA)-1,YEAR([1]!FECHA)),"0")</definedName>
    <definedName name="AÑO">+TEXT(IF(AND(OR(DAY([1]!FECHA)&gt;=1,DAY([1]!FECHA)&lt;=10),MONTH([1]!FECHA)=1),YEAR([1]!FECHA)-1,YEAR([1]!FECHA)),"0")</definedName>
    <definedName name="_xlnm.Print_Area" localSheetId="1">'Edo inf.'!$B$2:$E$30</definedName>
    <definedName name="_xlnm.Print_Area" localSheetId="2">Mujeres!$A$1:$L$139</definedName>
    <definedName name="_xlnm.Print_Area">#REF!</definedName>
    <definedName name="Area_de_paso" localSheetId="2">#REF!</definedName>
    <definedName name="Area_de_paso">#REF!</definedName>
    <definedName name="ASIG_TEC">#N/A</definedName>
    <definedName name="ayer">'[5]Premisas IMSS'!$M$12</definedName>
    <definedName name="base" localSheetId="2">#REF!</definedName>
    <definedName name="base">#REF!</definedName>
    <definedName name="base03" localSheetId="2">#REF!</definedName>
    <definedName name="base03">#REF!</definedName>
    <definedName name="base03au" localSheetId="2">#REF!</definedName>
    <definedName name="base03au">#REF!</definedName>
    <definedName name="base04au" localSheetId="2">#REF!</definedName>
    <definedName name="base04au">#REF!</definedName>
    <definedName name="base05" localSheetId="2">#REF!</definedName>
    <definedName name="base05">#REF!</definedName>
    <definedName name="base05au" localSheetId="2">#REF!</definedName>
    <definedName name="base05au">#REF!</definedName>
    <definedName name="base2002" localSheetId="2">#REF!</definedName>
    <definedName name="base2002">#REF!</definedName>
    <definedName name="base2003orig" localSheetId="2">#REF!</definedName>
    <definedName name="base2003orig">#REF!</definedName>
    <definedName name="base2003origentidades" localSheetId="2">#REF!</definedName>
    <definedName name="base2003origentidades">#REF!</definedName>
    <definedName name="base2004" localSheetId="2">#REF!</definedName>
    <definedName name="base2004">#REF!</definedName>
    <definedName name="base2004entidades" localSheetId="2">#REF!</definedName>
    <definedName name="base2004entidades">#REF!</definedName>
    <definedName name="baseau" localSheetId="2">#REF!</definedName>
    <definedName name="baseau">#REF!</definedName>
    <definedName name="baseb" localSheetId="2">#REF!</definedName>
    <definedName name="baseb">#REF!</definedName>
    <definedName name="basecierre" localSheetId="2">[12]CP_2003!#REF!</definedName>
    <definedName name="basecierre">[12]CP_2003!#REF!</definedName>
    <definedName name="_xlnm.Database" localSheetId="2">#REF!</definedName>
    <definedName name="_xlnm.Database">#REF!</definedName>
    <definedName name="bUSCAR" localSheetId="2">#REF!</definedName>
    <definedName name="bUSCAR">#REF!</definedName>
    <definedName name="C_" localSheetId="2">[13]FP1996!#REF!</definedName>
    <definedName name="C_">[13]FP1996!#REF!</definedName>
    <definedName name="cal" localSheetId="2">#REF!</definedName>
    <definedName name="cal">#REF!</definedName>
    <definedName name="cálculos" localSheetId="2">#REF!</definedName>
    <definedName name="cálculos">#REF!</definedName>
    <definedName name="CALENDA">#N/A</definedName>
    <definedName name="can" hidden="1">{"Bruto",#N/A,FALSE,"CONV3T.XLS";"Neto",#N/A,FALSE,"CONV3T.XLS";"UnoB",#N/A,FALSE,"CONV3T.XLS";"Bruto",#N/A,FALSE,"CONV4T.XLS";"Neto",#N/A,FALSE,"CONV4T.XLS";"UnoB",#N/A,FALSE,"CONV4T.XLS"}</definedName>
    <definedName name="CAPU96" localSheetId="2">#REF!</definedName>
    <definedName name="CAPU96">#REF!</definedName>
    <definedName name="cata">[14]tablas!$A$5:$A$275</definedName>
    <definedName name="cata4">'[15]catálogo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2">#REF!</definedName>
    <definedName name="CicenyAduanas">#REF!</definedName>
    <definedName name="Cifras_Control" localSheetId="2">#REF!</definedName>
    <definedName name="Cifras_Control">#REF!</definedName>
    <definedName name="claseco" localSheetId="2">#REF!</definedName>
    <definedName name="claseco">#REF!</definedName>
    <definedName name="cmllvc198" localSheetId="2">#REF!</definedName>
    <definedName name="cmllvc198">#REF!</definedName>
    <definedName name="cmllvc298ieps" localSheetId="2">#REF!</definedName>
    <definedName name="cmllvc298ieps">#REF!</definedName>
    <definedName name="cmllvp198" localSheetId="2">#REF!</definedName>
    <definedName name="cmllvp198">#REF!</definedName>
    <definedName name="cmllvp199" localSheetId="2">#REF!</definedName>
    <definedName name="cmllvp199">#REF!</definedName>
    <definedName name="cmllvp298ieps" localSheetId="2">#REF!</definedName>
    <definedName name="cmllvp298ieps">#REF!</definedName>
    <definedName name="cmllvp299ieps" localSheetId="2">#REF!</definedName>
    <definedName name="cmllvp299ieps">#REF!</definedName>
    <definedName name="cmlvc198" localSheetId="2">#REF!</definedName>
    <definedName name="cmlvc198">#REF!</definedName>
    <definedName name="cmlvc298ieps" localSheetId="2">#REF!</definedName>
    <definedName name="cmlvc298ieps">#REF!</definedName>
    <definedName name="cmlvp198" localSheetId="2">#REF!</definedName>
    <definedName name="cmlvp198">#REF!</definedName>
    <definedName name="cmlvp199" localSheetId="2">#REF!</definedName>
    <definedName name="cmlvp199">#REF!</definedName>
    <definedName name="cmlvp298ieps" localSheetId="2">#REF!</definedName>
    <definedName name="cmlvp298ieps">#REF!</definedName>
    <definedName name="cmlvp299ieps" localSheetId="2">#REF!</definedName>
    <definedName name="cmlvp299ieps">#REF!</definedName>
    <definedName name="CONA96" localSheetId="2">#REF!</definedName>
    <definedName name="CONA96">#REF!</definedName>
    <definedName name="concepto" localSheetId="2">'[17]BASE DEFINITIVA 2002'!#REF!</definedName>
    <definedName name="concepto">'[17]BASE DEFINITIVA 2002'!#REF!</definedName>
    <definedName name="CONS" localSheetId="2">[7]BANPRO99!#REF!</definedName>
    <definedName name="CONS">[7]BANPRO99!#REF!</definedName>
    <definedName name="copia_Clas_Admva" localSheetId="2">#REF!</definedName>
    <definedName name="copia_Clas_Admva">#REF!</definedName>
    <definedName name="copia_Clas_Econ">[18]Clas_Econ!$B$2:$M$25</definedName>
    <definedName name="copia_Clas_Fun" localSheetId="2">#REF!</definedName>
    <definedName name="copia_Clas_Fun">#REF!</definedName>
    <definedName name="copia_Clas_Func" localSheetId="2">[19]Clas_Fun!#REF!</definedName>
    <definedName name="copia_Clas_Func">[19]Clas_Fun!#REF!</definedName>
    <definedName name="copia_Doble_Consolid" localSheetId="2">#REF!</definedName>
    <definedName name="copia_Doble_Consolid">#REF!</definedName>
    <definedName name="copia_Doble_OECPD" localSheetId="2">#REF!</definedName>
    <definedName name="copia_Doble_OECPD">#REF!</definedName>
    <definedName name="copia_Doble_RAutonyAPC" localSheetId="2">#REF!</definedName>
    <definedName name="copia_Doble_RAutonyAPC">#REF!</definedName>
    <definedName name="copia_Gto_Ents_Fed">[18]Gto_Ent_Fed!$B$39:$L$73</definedName>
    <definedName name="copia_Gto_Federal" localSheetId="2">#REF!</definedName>
    <definedName name="copia_Gto_Federal">#REF!</definedName>
    <definedName name="copia_Gto_Neto" localSheetId="2">#REF!</definedName>
    <definedName name="copia_Gto_Neto">#REF!</definedName>
    <definedName name="copia_Ing_Pres" localSheetId="2">#REF!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2">[7]BANPRO99!#REF!</definedName>
    <definedName name="CRI">[7]BANPRO99!#REF!</definedName>
    <definedName name="criterios23" localSheetId="2">#REF!</definedName>
    <definedName name="criterios23">#REF!</definedName>
    <definedName name="Criterios25" localSheetId="2">#REF!</definedName>
    <definedName name="Criterios25">#REF!</definedName>
    <definedName name="Criterios33" localSheetId="2">#REF!</definedName>
    <definedName name="Criterios33">#REF!</definedName>
    <definedName name="CSCSDS" hidden="1">{"Bruto",#N/A,FALSE,"CONV3T.XLS";"Neto",#N/A,FALSE,"CONV3T.XLS";"UnoB",#N/A,FALSE,"CONV3T.XLS";"Bruto",#N/A,FALSE,"CONV4T.XLS";"Neto",#N/A,FALSE,"CONV4T.XLS";"UnoB",#N/A,FALSE,"CONV4T.XLS"}</definedName>
    <definedName name="cuad" localSheetId="2">#REF!</definedName>
    <definedName name="cuad">#REF!</definedName>
    <definedName name="CUAD179" localSheetId="2">#REF!</definedName>
    <definedName name="CUAD179">#REF!</definedName>
    <definedName name="CUAD179A" localSheetId="2">#REF!</definedName>
    <definedName name="CUAD179A">#REF!</definedName>
    <definedName name="CUAD180" localSheetId="2">#REF!</definedName>
    <definedName name="CUAD180">#REF!</definedName>
    <definedName name="Cuadro16511" localSheetId="2">'[20]Ingresos serie'!#REF!</definedName>
    <definedName name="Cuadro16511">'[20]Ingresos serie'!#REF!</definedName>
    <definedName name="Cuadro18521" localSheetId="2">#REF!</definedName>
    <definedName name="Cuadro18521">#REF!</definedName>
    <definedName name="Cuadro19522" localSheetId="2">#REF!</definedName>
    <definedName name="Cuadro19522">#REF!</definedName>
    <definedName name="Cuadro20523" localSheetId="2">'[21]20-5.2.3'!#REF!</definedName>
    <definedName name="Cuadro20523">'[21]20-5.2.3'!#REF!</definedName>
    <definedName name="cUADRO26529CR" localSheetId="2">#REF!</definedName>
    <definedName name="cUADRO26529CR">#REF!</definedName>
    <definedName name="Cuadro30611">'[21]30-6.1.1'!$B$65:$M$120</definedName>
    <definedName name="Cuadro31613" localSheetId="2">#REF!</definedName>
    <definedName name="Cuadro31613">#REF!</definedName>
    <definedName name="Cuadro33621" localSheetId="2">#REF!</definedName>
    <definedName name="Cuadro33621">#REF!</definedName>
    <definedName name="cuotasem">'[5]Régimen financiero'!$E$3</definedName>
    <definedName name="DatodRamoUR">[22]DatosRamoUrEconomica!$A$1:$F$65536</definedName>
    <definedName name="Datos" localSheetId="2">#REF!</definedName>
    <definedName name="Datos">#REF!</definedName>
    <definedName name="Datos_08_09_ServiciosPersonales" localSheetId="2">#REF!</definedName>
    <definedName name="Datos_08_09_ServiciosPersonales">#REF!</definedName>
    <definedName name="Datos_CRC">[23]Hoja1!$A$5:$D$45</definedName>
    <definedName name="Datos_Servicios_Personales" localSheetId="2">#REF!</definedName>
    <definedName name="Datos_Servicios_Personales">#REF!</definedName>
    <definedName name="datosb" localSheetId="2">#REF!</definedName>
    <definedName name="datosb">#REF!</definedName>
    <definedName name="DatosEconomica" localSheetId="2">#REF!</definedName>
    <definedName name="DatosEconomica">#REF!</definedName>
    <definedName name="DatosGrupoyModPp" localSheetId="2">#REF!</definedName>
    <definedName name="DatosGrupoyModPp">#REF!</definedName>
    <definedName name="DatosporProgPresupuestario" localSheetId="2">#REF!</definedName>
    <definedName name="DatosporProgPresupuestario">#REF!</definedName>
    <definedName name="DatosRamoFunción" localSheetId="2">#REF!</definedName>
    <definedName name="DatosRamoFunción">#REF!</definedName>
    <definedName name="DatosRamoUR" localSheetId="2">#REF!</definedName>
    <definedName name="DatosRamoUR">#REF!</definedName>
    <definedName name="DCXCZXCZXCXCZ" hidden="1">{"Bruto",#N/A,FALSE,"CONV3T.XLS";"Neto",#N/A,FALSE,"CONV3T.XLS";"UnoB",#N/A,FALSE,"CONV3T.XLS";"Bruto",#N/A,FALSE,"CONV4T.XLS";"Neto",#N/A,FALSE,"CONV4T.XLS";"UnoB",#N/A,FALSE,"CONV4T.XLS"}</definedName>
    <definedName name="ddd" localSheetId="2">[1]!AGO&amp;[1]!SEP&amp;[1]!OCT&amp;[1]!NOV&amp;[1]!DIC</definedName>
    <definedName name="ddd">[1]!AGO&amp;[1]!SEP&amp;[1]!OCT&amp;[1]!NOV&amp;[1]!DIC</definedName>
    <definedName name="dddd" localSheetId="2">#REF!</definedName>
    <definedName name="dddd">#REF!</definedName>
    <definedName name="ddddd">[24]Clas_Econ!$B$2:$M$25</definedName>
    <definedName name="defi" localSheetId="2">[1]!AGO&amp;[1]!SEP&amp;[1]!OCT&amp;[1]!NOV&amp;[1]!DIC</definedName>
    <definedName name="defi">[1]!AGO&amp;[1]!SEP&amp;[1]!OCT&amp;[1]!NOV&amp;[1]!DIC</definedName>
    <definedName name="DEFICIT4" localSheetId="2">#REF!</definedName>
    <definedName name="DEFICIT4">#REF!</definedName>
    <definedName name="dfhzsdgzsd" localSheetId="2">[1]!AGO&amp;[1]!SEP&amp;[1]!OCT&amp;[1]!NOV&amp;[1]!DIC</definedName>
    <definedName name="dfhzsdgzsd">[1]!AGO&amp;[1]!SEP&amp;[1]!OCT&amp;[1]!NOV&amp;[1]!DIC</definedName>
    <definedName name="DIC">"; DICIEMBRE.- "&amp;TEXT([9]edofza12!$C$24,"#,##0")</definedName>
    <definedName name="DIFERENCIAS">#N/A</definedName>
    <definedName name="direccion">'[25]ADEC II'!$B$9</definedName>
    <definedName name="directo" localSheetId="2">#REF!</definedName>
    <definedName name="directo">#REF!</definedName>
    <definedName name="directo03" localSheetId="2">#REF!</definedName>
    <definedName name="directo03">#REF!</definedName>
    <definedName name="directoc03" localSheetId="2">#REF!</definedName>
    <definedName name="directoc03">#REF!</definedName>
    <definedName name="directoppef" localSheetId="2">#REF!</definedName>
    <definedName name="directoppef">#REF!</definedName>
    <definedName name="DOS" hidden="1">{"Bruto",#N/A,FALSE,"CONV3T.XLS";"Neto",#N/A,FALSE,"CONV3T.XLS";"UnoB",#N/A,FALSE,"CONV3T.XLS";"Bruto",#N/A,FALSE,"CONV4T.XLS";"Neto",#N/A,FALSE,"CONV4T.XLS";"UnoB",#N/A,FALSE,"CONV4T.XLS"}</definedName>
    <definedName name="ECOADV" localSheetId="2">#REF!</definedName>
    <definedName name="ECOADV">#REF!</definedName>
    <definedName name="ECOADV1" localSheetId="2">#REF!</definedName>
    <definedName name="ECOADV1">#REF!</definedName>
    <definedName name="ECPD02">[26]ECPD!$F$2:$I$29</definedName>
    <definedName name="ECPD1">[26]ECPD!$A$2:$E$1001</definedName>
    <definedName name="ecpi" localSheetId="2">#REF!</definedName>
    <definedName name="ecpi">#REF!</definedName>
    <definedName name="ecpi03" localSheetId="2">#REF!</definedName>
    <definedName name="ecpi03">#REF!</definedName>
    <definedName name="ecpic03" localSheetId="2">#REF!</definedName>
    <definedName name="ecpic03">#REF!</definedName>
    <definedName name="ecpippef" localSheetId="2">#REF!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2">#REF!</definedName>
    <definedName name="entidades2002">#REF!</definedName>
    <definedName name="entidadescierre2003" localSheetId="2">#REF!</definedName>
    <definedName name="entidadescierre2003">#REF!</definedName>
    <definedName name="esc" hidden="1">{"Bruto",#N/A,FALSE,"CONV3T.XLS";"Neto",#N/A,FALSE,"CONV3T.XLS";"UnoB",#N/A,FALSE,"CONV3T.XLS";"Bruto",#N/A,FALSE,"CONV4T.XLS";"Neto",#N/A,FALSE,"CONV4T.XLS";"UnoB",#N/A,FALSE,"CONV4T.XLS"}</definedName>
    <definedName name="EYM" localSheetId="2">[7]BANPRO99!#REF!</definedName>
    <definedName name="EYM">[7]BANPRO99!#REF!</definedName>
    <definedName name="familias" localSheetId="2">#REF!</definedName>
    <definedName name="familias">#REF!</definedName>
    <definedName name="fd" localSheetId="2">[1]!OCT&amp;[1]!NOV&amp;[1]!DIC</definedName>
    <definedName name="fd">[1]!OCT&amp;[1]!NOV&amp;[1]!DIC</definedName>
    <definedName name="FEB">"; FEBRERO.- "&amp;TEXT([9]edofza02!$C$24,"#,##0")</definedName>
    <definedName name="FECHA">[4]CONTROL!$A$1</definedName>
    <definedName name="federalizado" localSheetId="2">#REF!</definedName>
    <definedName name="federalizado">#REF!</definedName>
    <definedName name="federalizado03" localSheetId="2">#REF!</definedName>
    <definedName name="federalizado03">#REF!</definedName>
    <definedName name="federalizadoc03" localSheetId="2">#REF!</definedName>
    <definedName name="federalizadoc03">#REF!</definedName>
    <definedName name="federalizadoppef" localSheetId="2">#REF!</definedName>
    <definedName name="federalizadoppef">#REF!</definedName>
    <definedName name="FERRO96" localSheetId="2">#REF!</definedName>
    <definedName name="FERRO96">#REF!</definedName>
    <definedName name="FFSDSDSDFSDF" hidden="1">{#N/A,#N/A,FALSE,"TOT";#N/A,#N/A,FALSE,"PEP";#N/A,#N/A,FALSE,"REF";#N/A,#N/A,FALSE,"GAS";#N/A,#N/A,FALSE,"PET";#N/A,#N/A,FALSE,"COR"}</definedName>
    <definedName name="FORM" localSheetId="2">#REF!</definedName>
    <definedName name="FORM">#REF!</definedName>
    <definedName name="función" localSheetId="2">#REF!</definedName>
    <definedName name="función">#REF!</definedName>
    <definedName name="funciones">[27]funciones!$C$2:$D$30</definedName>
    <definedName name="gf">#N/A</definedName>
    <definedName name="gfd" localSheetId="2">[1]!SEP&amp;[1]!OCT&amp;[1]!NOV&amp;[1]!DIC</definedName>
    <definedName name="gfd">[1]!SEP&amp;[1]!OCT&amp;[1]!NOV&amp;[1]!DIC</definedName>
    <definedName name="gfddd" localSheetId="2">+IF([1]!MES=1,[1]!ddd,IF([1]!MES=2,[1]!_________SEP1,IF([1]!MES=3,[1]!_________OCT1,IF([1]!MES=4,[1]!_________OCT1,IF([1]!MES=5,[1]!_________NOV1,IF([1]!MES=6,[1]!DIC))))))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2">[1]!FEB&amp;[1]!MAR&amp;[1]!ABR&amp;[1]!MAY&amp;[1]!JUN&amp;[1]!JUL</definedName>
    <definedName name="ggg">[1]!FEB&amp;[1]!MAR&amp;[1]!ABR&amp;[1]!MAY&amp;[1]!JUN&amp;[1]!JUL</definedName>
    <definedName name="GPRG02" localSheetId="2">#REF!</definedName>
    <definedName name="GPRG02">#REF!</definedName>
    <definedName name="GPRG03" localSheetId="2">#REF!</definedName>
    <definedName name="GPRG03">#REF!</definedName>
    <definedName name="GPRG04" localSheetId="2">#REF!</definedName>
    <definedName name="GPRG04">#REF!</definedName>
    <definedName name="GPRG05" localSheetId="2">#REF!</definedName>
    <definedName name="GPRG05">#REF!</definedName>
    <definedName name="GPRG06" localSheetId="2">#REF!</definedName>
    <definedName name="GPRG06">#REF!</definedName>
    <definedName name="GPRG07" localSheetId="2">#REF!</definedName>
    <definedName name="GPRG07">#REF!</definedName>
    <definedName name="GPRG08" localSheetId="2">#REF!</definedName>
    <definedName name="GPRG08">#REF!</definedName>
    <definedName name="GPRG09" localSheetId="2">#REF!</definedName>
    <definedName name="GPRG09">#REF!</definedName>
    <definedName name="GPRG10" localSheetId="2">#REF!</definedName>
    <definedName name="GPRG10">#REF!</definedName>
    <definedName name="GPRG11" localSheetId="2">#REF!</definedName>
    <definedName name="GPRG11">#REF!</definedName>
    <definedName name="GPS" localSheetId="2">[7]BANPRO99!#REF!</definedName>
    <definedName name="GPS">[7]BANPRO99!#REF!</definedName>
    <definedName name="GTtoNoProgRamos">'[28]GP Ramos'!$A$1:$N$11204</definedName>
    <definedName name="HABERES">#N/A</definedName>
    <definedName name="HJK" localSheetId="2">[1]!ABR&amp;[1]!MAY&amp;[1]!JUN&amp;[1]!JUL&amp;[1]!AGO&amp;[1]!SEP</definedName>
    <definedName name="HJK">[1]!ABR&amp;[1]!MAY&amp;[1]!JUN&amp;[1]!JUL&amp;[1]!AGO&amp;[1]!SEP</definedName>
    <definedName name="hoja1" localSheetId="2">#REF!</definedName>
    <definedName name="hoja1">#REF!</definedName>
    <definedName name="hoja2" localSheetId="2">#REF!</definedName>
    <definedName name="hoja2">#REF!</definedName>
    <definedName name="hoja3" localSheetId="2">#REF!</definedName>
    <definedName name="hoja3">#REF!</definedName>
    <definedName name="hoja4" localSheetId="2">#REF!+#REF!</definedName>
    <definedName name="hoja4">#REF!+#REF!</definedName>
    <definedName name="HT_1" localSheetId="2">#REF!</definedName>
    <definedName name="HT_1">#REF!</definedName>
    <definedName name="I" localSheetId="2">#REF!</definedName>
    <definedName name="I">#REF!</definedName>
    <definedName name="iii" localSheetId="2">#REF!</definedName>
    <definedName name="iii">#REF!</definedName>
    <definedName name="IMP_APORTA" localSheetId="2">#REF!</definedName>
    <definedName name="IMP_APORTA">#REF!</definedName>
    <definedName name="IMP_BRUTOT" localSheetId="2">#REF!</definedName>
    <definedName name="IMP_BRUTOT">#REF!</definedName>
    <definedName name="imp_control" localSheetId="2">#REF!</definedName>
    <definedName name="imp_control">#REF!</definedName>
    <definedName name="Imprimir_área_IM" localSheetId="2">#REF!</definedName>
    <definedName name="Imprimir_área_IM">#REF!</definedName>
    <definedName name="IMSS96" localSheetId="2">#REF!</definedName>
    <definedName name="IMSS96">#REF!</definedName>
    <definedName name="IMSSE">'[16] '!$Z$99:$AE$143</definedName>
    <definedName name="IMSSM">'[16] '!$Z$51:$AE$95</definedName>
    <definedName name="IMSSO">'[16] '!$Z$3:$AE$47</definedName>
    <definedName name="ISSSTE96" localSheetId="2">#REF!</definedName>
    <definedName name="ISSSTE96">#REF!</definedName>
    <definedName name="ISSSTEE">'[16] '!$T$99:$Y$143</definedName>
    <definedName name="ISSSTEM">'[16] '!$T$51:$Y$95</definedName>
    <definedName name="ISSSTEO">'[16] '!$T$3:$Y$47</definedName>
    <definedName name="IV" localSheetId="2">[7]BANPRO99!#REF!</definedName>
    <definedName name="IV">[7]BANPRO99!#REF!</definedName>
    <definedName name="jjj" localSheetId="2">#REF!</definedName>
    <definedName name="jjj">#REF!</definedName>
    <definedName name="JUL">"; JULIO.- "&amp;TEXT([9]edofza07!$C$24,"#,##0")</definedName>
    <definedName name="JULIO" localSheetId="2">[1]!FEB&amp;[1]!MAR&amp;[1]!ABR&amp;[1]!MAY&amp;[1]!JUN&amp;[1]!JUL</definedName>
    <definedName name="JULIO">[1]!FEB&amp;[1]!MAR&amp;[1]!ABR&amp;[1]!MAY&amp;[1]!JUN&amp;[1]!JUL</definedName>
    <definedName name="JUN">"; JUNIO.- "&amp;TEXT([9]edofza06!$C$24,"#,##0")</definedName>
    <definedName name="kkk" localSheetId="2">#REF!</definedName>
    <definedName name="kkk">#REF!</definedName>
    <definedName name="lfc" localSheetId="2">+TEXT(IF(AND(OR(DAY([1]!FECHA)&gt;=1,DAY([1]!FECHA)&lt;=10),MONTH([1]!FECHA)=1),YEAR([1]!FECHA)-1,YEAR([1]!FECHA)),"0")</definedName>
    <definedName name="lfc">+TEXT(IF(AND(OR(DAY([1]!FECHA)&gt;=1,DAY([1]!FECHA)&lt;=10),MONTH([1]!FECHA)=1),YEAR([1]!FECHA)-1,YEAR([1]!FECHA)),"0")</definedName>
    <definedName name="LFCE">'[16] '!$N$99:$S$143</definedName>
    <definedName name="LFCM">'[16] '!$N$51:$S$95</definedName>
    <definedName name="LFCO">'[16] '!$N$3:$S$47</definedName>
    <definedName name="lll" localSheetId="2">[1]!OCT&amp;[1]!NOV&amp;[1]!DIC</definedName>
    <definedName name="lll">[1]!OCT&amp;[1]!NOV&amp;[1]!DIC</definedName>
    <definedName name="LOTE96" localSheetId="2">#REF!</definedName>
    <definedName name="LOTE96">#REF!</definedName>
    <definedName name="LUCY">#N/A</definedName>
    <definedName name="LYFC96" localSheetId="2">#REF!</definedName>
    <definedName name="LYFC96">#REF!</definedName>
    <definedName name="m" localSheetId="2">[1]!MAR&amp;[1]!ABR&amp;[1]!MAY&amp;[1]!JUN&amp;[1]!JUL&amp;[1]!AGO</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2">[7]BANPRO99!#REF!</definedName>
    <definedName name="METAS">[7]BANPRO99!#REF!</definedName>
    <definedName name="Modif00" localSheetId="2">#REF!</definedName>
    <definedName name="Modif00">#REF!</definedName>
    <definedName name="mor" hidden="1">{"Bruto",#N/A,FALSE,"CONV3T.XLS";"Neto",#N/A,FALSE,"CONV3T.XLS";"UnoB",#N/A,FALSE,"CONV3T.XLS";"Bruto",#N/A,FALSE,"CONV4T.XLS";"Neto",#N/A,FALSE,"CONV4T.XLS";"UnoB",#N/A,FALSE,"CONV4T.XLS"}</definedName>
    <definedName name="mtr">'[5]Premisas IMSS'!$M$15</definedName>
    <definedName name="mun" localSheetId="2">[1]!ABR&amp;[1]!MAY&amp;[1]!JUN&amp;[1]!JUL&amp;[1]!AGO&amp;[1]!SEP</definedName>
    <definedName name="mun">[1]!ABR&amp;[1]!MAY&amp;[1]!JUN&amp;[1]!JUL&amp;[1]!AGO&amp;[1]!SEP</definedName>
    <definedName name="NINGUNO" localSheetId="2">[1]!SEP&amp;[1]!OCT&amp;[1]!NOV&amp;[1]!DIC</definedName>
    <definedName name="NINGUNO">[1]!SEP&amp;[1]!OCT&amp;[1]!NOV&amp;[1]!DIC</definedName>
    <definedName name="NIV">#N/A</definedName>
    <definedName name="NOV">"; NOVIEMBRE.- "&amp;TEXT([9]edofza11!$C$45,"#,##0")</definedName>
    <definedName name="nuevo" localSheetId="2" hidden="1">#REF!</definedName>
    <definedName name="nuevo" hidden="1">#REF!</definedName>
    <definedName name="ñ" localSheetId="2">+TEXT(IF(AND(OR(DAY([1]!FECHA)&gt;=1,DAY([1]!FECHA)&lt;=10),MONTH([1]!FECHA)=1),YEAR([1]!FECHA)-1,YEAR([1]!FECHA)),"0")</definedName>
    <definedName name="ñ">+TEXT(IF(AND(OR(DAY([1]!FECHA)&gt;=1,DAY([1]!FECHA)&lt;=10),MONTH([1]!FECHA)=1),YEAR([1]!FECHA)-1,YEAR([1]!FECHA)),"0")</definedName>
    <definedName name="ÑÑÑ" localSheetId="2">[1]!AGO&amp;[1]!SEP&amp;[1]!OCT&amp;[1]!NOV&amp;[1]!DIC</definedName>
    <definedName name="ÑÑÑ">[1]!AGO&amp;[1]!SEP&amp;[1]!OCT&amp;[1]!NOV&amp;[1]!DIC</definedName>
    <definedName name="OBRA_DEF">#N/A</definedName>
    <definedName name="OCT">"; OCTUBRE.- "&amp;TEXT([9]edofza10!$C$24,"#,##0")</definedName>
    <definedName name="oic">[29]oics!$C$2:$D$21</definedName>
    <definedName name="oooo" localSheetId="2">#REF!</definedName>
    <definedName name="oooo">#REF!</definedName>
    <definedName name="p" localSheetId="2">[30]SPC!#REF!</definedName>
    <definedName name="p">[30]SPC!#REF!</definedName>
    <definedName name="PAD" localSheetId="2">[7]BANPRO99!#REF!</definedName>
    <definedName name="PAD">[7]BANPRO99!#REF!</definedName>
    <definedName name="paj" hidden="1">{"Bruto",#N/A,FALSE,"CONV3T.XLS";"Neto",#N/A,FALSE,"CONV3T.XLS";"UnoB",#N/A,FALSE,"CONV3T.XLS";"Bruto",#N/A,FALSE,"CONV4T.XLS";"Neto",#N/A,FALSE,"CONV4T.XLS";"UnoB",#N/A,FALSE,"CONV4T.XLS"}</definedName>
    <definedName name="papa">'[5]Premisas IMSS'!$M$15</definedName>
    <definedName name="PARTE" localSheetId="2">#REF!</definedName>
    <definedName name="PARTE">#REF!</definedName>
    <definedName name="PCONS" localSheetId="2">[7]BANPRO99!#REF!</definedName>
    <definedName name="PCONS">[7]BANPRO99!#REF!</definedName>
    <definedName name="pec" localSheetId="2">#REF!</definedName>
    <definedName name="pec">#REF!</definedName>
    <definedName name="pef" localSheetId="2">#REF!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2">[7]BANPRO99!#REF!</definedName>
    <definedName name="PEyM">[7]BANPRO99!#REF!</definedName>
    <definedName name="PGPS" localSheetId="2">[7]BANPRO99!#REF!</definedName>
    <definedName name="PGPS">[7]BANPRO99!#REF!</definedName>
    <definedName name="PIBR" localSheetId="2">#REF!</definedName>
    <definedName name="PIBR">#REF!</definedName>
    <definedName name="PIV" localSheetId="2">[7]BANPRO99!#REF!</definedName>
    <definedName name="PIV">[7]BANPRO99!#REF!</definedName>
    <definedName name="PLAZAS">#N/A</definedName>
    <definedName name="PLAZAS2">#N/A</definedName>
    <definedName name="POA" localSheetId="2">[1]!OCT&amp;[1]!NOV&amp;[1]!DIC</definedName>
    <definedName name="POA">[1]!OCT&amp;[1]!NOV&amp;[1]!DIC</definedName>
    <definedName name="POADO7" localSheetId="2">[1]!JUL&amp;[1]!AGO&amp;[1]!SEP&amp;[1]!OCT&amp;[1]!NOV</definedName>
    <definedName name="POADO7">[1]!JUL&amp;[1]!AGO&amp;[1]!SEP&amp;[1]!OCT&amp;[1]!NOV</definedName>
    <definedName name="porcentaje" localSheetId="2">'[17]BASE DEFINITIVA 2002'!#REF!</definedName>
    <definedName name="porcentaje">'[17]BASE DEFINITIVA 2002'!#REF!</definedName>
    <definedName name="PP">[29]pps!$I$10:$J$1730</definedName>
    <definedName name="pppp" localSheetId="2">#REF!</definedName>
    <definedName name="pppp">#REF!</definedName>
    <definedName name="PRCV" localSheetId="2">[7]BANPRO99!#REF!</definedName>
    <definedName name="PRCV">[7]BANPRO99!#REF!</definedName>
    <definedName name="PRESUPUESTO_1997" localSheetId="2">#REF!</definedName>
    <definedName name="PRESUPUESTO_1997">#REF!</definedName>
    <definedName name="PRIMAPS">#N/A</definedName>
    <definedName name="Print_Area_MI" localSheetId="2">[13]FP1996!#REF!</definedName>
    <definedName name="Print_Area_MI">[13]FP1996!#REF!</definedName>
    <definedName name="prior">'[31]sal 2'!$A$26:$AD$548</definedName>
    <definedName name="Prioritarios" localSheetId="2">#REF!</definedName>
    <definedName name="Prioritarios">#REF!</definedName>
    <definedName name="programas" localSheetId="2">#REF!</definedName>
    <definedName name="programas">#REF!</definedName>
    <definedName name="PROY1">#N/A</definedName>
    <definedName name="PROY2" localSheetId="2">+IF([1]!MES=7,[1]!_________AGO1,IF([1]!MES=8,[1]!_________SEP1,IF([1]!MES=9,[1]!_________OCT1,IF([1]!MES=10,[1]!_________NOV1,IF([1]!MES=11,[1]!DIC)))))</definedName>
    <definedName name="PROY2">+IF([1]!MES=7,[1]!_________AGO1,IF([1]!MES=8,[1]!_________SEP1,IF([1]!MES=9,[1]!_________OCT1,IF([1]!MES=10,[1]!_________NOV1,IF([1]!MES=11,[1]!DIC)))))</definedName>
    <definedName name="PROY3" localSheetId="2">+IF([1]!MES=1,[1]!_________AGO1,IF([1]!MES=2,[1]!_________SEP1,IF([1]!MES=3,[1]!_________OCT1,IF([1]!MES=4,[1]!_________OCT1,IF([1]!MES=5,[1]!_________NOV1,IF([1]!MES=6,[1]!DIC))))))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2">[7]BANPRO99!#REF!</definedName>
    <definedName name="PRT">[7]BANPRO99!#REF!</definedName>
    <definedName name="PSF" localSheetId="2">[7]BANPRO99!#REF!</definedName>
    <definedName name="PSF">[7]BANPRO99!#REF!</definedName>
    <definedName name="pta" localSheetId="2">#REF!</definedName>
    <definedName name="pta">#REF!</definedName>
    <definedName name="ptb" localSheetId="2">#REF!</definedName>
    <definedName name="ptb">#REF!</definedName>
    <definedName name="ptc" localSheetId="2">#REF!</definedName>
    <definedName name="ptc">#REF!</definedName>
    <definedName name="ptd" localSheetId="2">#REF!</definedName>
    <definedName name="ptd">#REF!</definedName>
    <definedName name="pte" localSheetId="2">#REF!</definedName>
    <definedName name="pte">#REF!</definedName>
    <definedName name="QQQ" localSheetId="2">#REF!</definedName>
    <definedName name="QQQ">#REF!</definedName>
    <definedName name="qww" localSheetId="2">[1]!FEB&amp;[1]!MAR&amp;[1]!ABR&amp;[1]!MAY&amp;[1]!JUN&amp;[1]!JUL</definedName>
    <definedName name="qww">[1]!FEB&amp;[1]!MAR&amp;[1]!ABR&amp;[1]!MAY&amp;[1]!JUN&amp;[1]!JUL</definedName>
    <definedName name="R_Bife">'[32]ADEC II'!$A$1:$A$1016</definedName>
    <definedName name="ra">'[33]cat ramos'!$A$10:$B$52</definedName>
    <definedName name="ramo" localSheetId="2">#REF!</definedName>
    <definedName name="ramo">#REF!</definedName>
    <definedName name="Ramo_Rubro" localSheetId="2">#REF!</definedName>
    <definedName name="Ramo_Rubro">#REF!</definedName>
    <definedName name="ramoscierredos2003" localSheetId="2">#REF!</definedName>
    <definedName name="ramoscierredos2003">#REF!</definedName>
    <definedName name="ramoscierreuno2003" localSheetId="2">#REF!</definedName>
    <definedName name="ramoscierreuno2003">#REF!</definedName>
    <definedName name="ramosdos2002" localSheetId="2">#REF!</definedName>
    <definedName name="ramosdos2002">#REF!</definedName>
    <definedName name="ramosuno2002" localSheetId="2">#REF!</definedName>
    <definedName name="ramosuno2002">#REF!</definedName>
    <definedName name="RANGO">#N/A</definedName>
    <definedName name="RANGO2">#N/A</definedName>
    <definedName name="RCV" localSheetId="2">[7]BANPRO99!#REF!</definedName>
    <definedName name="RCV">[7]BANPRO99!#REF!</definedName>
    <definedName name="reducciones" localSheetId="2">#REF!</definedName>
    <definedName name="reducciones">#REF!</definedName>
    <definedName name="REG">#N/A</definedName>
    <definedName name="res" localSheetId="2">#REF!</definedName>
    <definedName name="res">#REF!</definedName>
    <definedName name="RF" localSheetId="2">[7]BANPRO99!#REF!</definedName>
    <definedName name="RF">[7]BANPRO99!#REF!</definedName>
    <definedName name="RP" localSheetId="2">[7]BANPRO99!#REF!</definedName>
    <definedName name="RP">[7]BANPRO99!#REF!</definedName>
    <definedName name="RT" localSheetId="2">[7]BANPRO99!#REF!</definedName>
    <definedName name="RT">[7]BANPRO99!#REF!</definedName>
    <definedName name="s" localSheetId="2">[1]!SEP&amp;[1]!OCT&amp;[1]!NOV&amp;[1]!DIC</definedName>
    <definedName name="s">[1]!SEP&amp;[1]!OCT&amp;[1]!NOV&amp;[1]!DIC</definedName>
    <definedName name="sa" localSheetId="2">#REF!</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 localSheetId="2">#REF!</definedName>
    <definedName name="sb">#REF!</definedName>
    <definedName name="sc" localSheetId="2">#REF!</definedName>
    <definedName name="sc">#REF!</definedName>
    <definedName name="SCHP">'[5]Premisas IMSS'!$M$13</definedName>
    <definedName name="sd" localSheetId="2">#REF!</definedName>
    <definedName name="sd">#REF!</definedName>
    <definedName name="sdsdds" hidden="1">{"Bruto",#N/A,FALSE,"CONV3T.XLS";"Neto",#N/A,FALSE,"CONV3T.XLS";"UnoB",#N/A,FALSE,"CONV3T.XLS";"Bruto",#N/A,FALSE,"CONV4T.XLS";"Neto",#N/A,FALSE,"CONV4T.XLS";"UnoB",#N/A,FALSE,"CONV4T.XLS"}</definedName>
    <definedName name="se" localSheetId="2">#REF!</definedName>
    <definedName name="se">#REF!</definedName>
    <definedName name="SEP">"; SEPTIEMBRE.- "&amp;TEXT([9]edofza09!$C$24,"#,##0")</definedName>
    <definedName name="sero" hidden="1">{"Bruto",#N/A,FALSE,"CONV3T.XLS";"Neto",#N/A,FALSE,"CONV3T.XLS";"UnoB",#N/A,FALSE,"CONV3T.XLS";"Bruto",#N/A,FALSE,"CONV4T.XLS";"Neto",#N/A,FALSE,"CONV4T.XLS";"UnoB",#N/A,FALSE,"CONV4T.XLS"}</definedName>
    <definedName name="SF" localSheetId="2">[7]BANPRO99!#REF!</definedName>
    <definedName name="SF">[7]BANPRO99!#REF!</definedName>
    <definedName name="SHCP" localSheetId="2" hidden="1">#REF!</definedName>
    <definedName name="SHCP" hidden="1">#REF!</definedName>
    <definedName name="sinpec" localSheetId="2">#REF!</definedName>
    <definedName name="sinpec">#REF!</definedName>
    <definedName name="smdf97">'[5]Premisa macro'!$C$4</definedName>
    <definedName name="SPEM96" localSheetId="2">#REF!</definedName>
    <definedName name="SPEM96">#REF!</definedName>
    <definedName name="sta" localSheetId="2">#REF!</definedName>
    <definedName name="sta">#REF!</definedName>
    <definedName name="stb" localSheetId="2">#REF!</definedName>
    <definedName name="stb">#REF!</definedName>
    <definedName name="stc" localSheetId="2">#REF!</definedName>
    <definedName name="stc">#REF!</definedName>
    <definedName name="std" localSheetId="2">#REF!</definedName>
    <definedName name="std">#REF!</definedName>
    <definedName name="ste" localSheetId="2">#REF!</definedName>
    <definedName name="ste">#REF!</definedName>
    <definedName name="subfunción" localSheetId="2">#REF!</definedName>
    <definedName name="subfunción">#REF!</definedName>
    <definedName name="syt" localSheetId="2">#REF!</definedName>
    <definedName name="syt">#REF!</definedName>
    <definedName name="sytc03" localSheetId="2">#REF!</definedName>
    <definedName name="sytc03">#REF!</definedName>
    <definedName name="sytppef" localSheetId="2">#REF!</definedName>
    <definedName name="sytppef">#REF!</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2">#REF!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 localSheetId="2">#REF!</definedName>
    <definedName name="TIT">#REF!</definedName>
    <definedName name="TITULO">[35]PPQ!$B$3</definedName>
    <definedName name="_xlnm.Print_Titles" localSheetId="2">Mujeres!$5:$8</definedName>
    <definedName name="TODO96" localSheetId="2">#REF!</definedName>
    <definedName name="TODO96">#REF!</definedName>
    <definedName name="TOTAL">#N/A</definedName>
    <definedName name="total_real" localSheetId="2">#REF!</definedName>
    <definedName name="total_real">#REF!</definedName>
    <definedName name="TOTAL01" localSheetId="2">#REF!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hidden="1">{"Bruto",#N/A,FALSE,"CONV3T.XLS";"Neto",#N/A,FALSE,"CONV3T.XLS";"UnoB",#N/A,FALSE,"CONV3T.XLS";"Bruto",#N/A,FALSE,"CONV4T.XLS";"Neto",#N/A,FALSE,"CONV4T.XLS";"UnoB",#N/A,FALSE,"CONV4T.XLS"}</definedName>
    <definedName name="u" localSheetId="2">[1]!AGO&amp;[1]!SEP&amp;[1]!OCT&amp;[1]!NOV&amp;[1]!DIC</definedName>
    <definedName name="u">[1]!AGO&amp;[1]!SEP&amp;[1]!OCT&amp;[1]!NOV&amp;[1]!DIC</definedName>
    <definedName name="UPCPICF_VMD50020" localSheetId="2">#REF!</definedName>
    <definedName name="UPCPICF_VMD50020">#REF!</definedName>
    <definedName name="UR">[29]urs!$C$10:$D$1332</definedName>
    <definedName name="V_Bife">'[32]ADEC II'!$A$1:$Z$1016</definedName>
    <definedName name="VARIABLES">#N/A</definedName>
    <definedName name="vcorta" localSheetId="2">#REF!</definedName>
    <definedName name="vcorta">#REF!</definedName>
    <definedName name="Vertientes" localSheetId="2">#REF!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 localSheetId="2">#REF!</definedName>
    <definedName name="x">#REF!</definedName>
    <definedName name="XX" hidden="1">{"Bruto",#N/A,FALSE,"CONV3T.XLS";"Neto",#N/A,FALSE,"CONV3T.XLS";"UnoB",#N/A,FALSE,"CONV3T.XLS";"Bruto",#N/A,FALSE,"CONV4T.XLS";"Neto",#N/A,FALSE,"CONV4T.XLS";"UnoB",#N/A,FALSE,"CONV4T.XLS"}</definedName>
    <definedName name="xxx" localSheetId="2">#REF!</definedName>
    <definedName name="xxx">#REF!</definedName>
    <definedName name="yyy" localSheetId="2">#REF!</definedName>
    <definedName name="yyy">#REF!</definedName>
    <definedName name="zz" localSheetId="2">#REF!</definedName>
    <definedName name="zz">#REF!</definedName>
  </definedNames>
  <calcPr calcId="145621"/>
</workbook>
</file>

<file path=xl/calcChain.xml><?xml version="1.0" encoding="utf-8"?>
<calcChain xmlns="http://schemas.openxmlformats.org/spreadsheetml/2006/main">
  <c r="BP36" i="1" l="1"/>
  <c r="BO36" i="1"/>
  <c r="BN36" i="1"/>
  <c r="BM36" i="1"/>
  <c r="BL36" i="1"/>
  <c r="BK36" i="1"/>
  <c r="BP35" i="1"/>
  <c r="BO35" i="1"/>
  <c r="BN35" i="1"/>
  <c r="BM35" i="1"/>
  <c r="BL35" i="1"/>
  <c r="BK35" i="1"/>
  <c r="BP34" i="1"/>
  <c r="BO34" i="1"/>
  <c r="BN34" i="1"/>
  <c r="BM34" i="1"/>
  <c r="BL34" i="1"/>
  <c r="BK34" i="1"/>
  <c r="BP33" i="1"/>
  <c r="BO33" i="1"/>
  <c r="BN33" i="1"/>
  <c r="BM33" i="1"/>
  <c r="BL33" i="1"/>
  <c r="BK33" i="1"/>
  <c r="BP32" i="1"/>
  <c r="BO32" i="1"/>
  <c r="BN32" i="1"/>
  <c r="BM32" i="1"/>
  <c r="BL32" i="1"/>
  <c r="BK32" i="1"/>
  <c r="BP31" i="1"/>
  <c r="BO31" i="1"/>
  <c r="BN31" i="1"/>
  <c r="BM31" i="1"/>
  <c r="BL31" i="1"/>
  <c r="BK31" i="1"/>
  <c r="BP30" i="1"/>
  <c r="BO30" i="1"/>
  <c r="BN30" i="1"/>
  <c r="BM30" i="1"/>
  <c r="BL30" i="1"/>
  <c r="BK30" i="1"/>
  <c r="BP29" i="1"/>
  <c r="BO29" i="1"/>
  <c r="BN29" i="1"/>
  <c r="BM29" i="1"/>
  <c r="BL29" i="1"/>
  <c r="BK29" i="1"/>
  <c r="BP28" i="1"/>
  <c r="BO28" i="1"/>
  <c r="BN28" i="1"/>
  <c r="BM28" i="1"/>
  <c r="BL28" i="1"/>
  <c r="BK28" i="1"/>
  <c r="BL27" i="1"/>
  <c r="BP26" i="1"/>
  <c r="BO26" i="1"/>
  <c r="BN26" i="1"/>
  <c r="BM26" i="1"/>
  <c r="BL26" i="1"/>
  <c r="BK26" i="1"/>
  <c r="BG27" i="1"/>
  <c r="BN27" i="1" s="1"/>
  <c r="BO27" i="1"/>
  <c r="BF27" i="1"/>
  <c r="BE27" i="1"/>
  <c r="BP27" i="1"/>
  <c r="BD27" i="1"/>
  <c r="BC27" i="1"/>
  <c r="BG13" i="1"/>
  <c r="BF13" i="1"/>
  <c r="BE13" i="1"/>
  <c r="BD13" i="1"/>
  <c r="BN13" i="1"/>
  <c r="BC13" i="1"/>
  <c r="BP95" i="1"/>
  <c r="BE44" i="1"/>
  <c r="BF44" i="1"/>
  <c r="BG44" i="1"/>
  <c r="J13" i="1"/>
  <c r="P13" i="1" s="1"/>
  <c r="K13" i="1"/>
  <c r="L13" i="1"/>
  <c r="M13" i="1"/>
  <c r="N13" i="1"/>
  <c r="N12" i="1" s="1"/>
  <c r="O13" i="1"/>
  <c r="T13" i="1"/>
  <c r="V13" i="1"/>
  <c r="AF13" i="1"/>
  <c r="AG13" i="1"/>
  <c r="AH13" i="1"/>
  <c r="AI13" i="1"/>
  <c r="AJ13" i="1"/>
  <c r="AK13" i="1"/>
  <c r="AM13" i="1" s="1"/>
  <c r="AQ13" i="1"/>
  <c r="AR13" i="1"/>
  <c r="AS13" i="1"/>
  <c r="AT13" i="1"/>
  <c r="AU13" i="1"/>
  <c r="AV13" i="1"/>
  <c r="AW13" i="1" s="1"/>
  <c r="AX13" i="1"/>
  <c r="BB13" i="1"/>
  <c r="BM13" i="1"/>
  <c r="P14" i="1"/>
  <c r="Q14" i="1"/>
  <c r="T14" i="1"/>
  <c r="AL14" i="1"/>
  <c r="AM14" i="1"/>
  <c r="AW14" i="1"/>
  <c r="AX14" i="1"/>
  <c r="BK14" i="1"/>
  <c r="BL14" i="1"/>
  <c r="BM14" i="1"/>
  <c r="BN14" i="1"/>
  <c r="BO14" i="1"/>
  <c r="BP14" i="1"/>
  <c r="P15" i="1"/>
  <c r="Q15" i="1"/>
  <c r="T15" i="1"/>
  <c r="AL15" i="1"/>
  <c r="AM15" i="1"/>
  <c r="AW15" i="1"/>
  <c r="AX15" i="1"/>
  <c r="BK15" i="1"/>
  <c r="BL15" i="1"/>
  <c r="BM15" i="1"/>
  <c r="BN15" i="1"/>
  <c r="BO15" i="1"/>
  <c r="BP15" i="1"/>
  <c r="J16" i="1"/>
  <c r="T16" i="1" s="1"/>
  <c r="K16" i="1"/>
  <c r="L16" i="1"/>
  <c r="M16" i="1"/>
  <c r="N16" i="1"/>
  <c r="O16" i="1"/>
  <c r="P16" i="1"/>
  <c r="V16" i="1"/>
  <c r="AF16" i="1"/>
  <c r="AG16" i="1"/>
  <c r="AH16" i="1"/>
  <c r="AI16" i="1"/>
  <c r="AJ16" i="1"/>
  <c r="AK16" i="1"/>
  <c r="AQ16" i="1"/>
  <c r="AR16" i="1"/>
  <c r="AS16" i="1"/>
  <c r="AT16" i="1"/>
  <c r="AU16" i="1"/>
  <c r="AV16" i="1"/>
  <c r="BB16" i="1"/>
  <c r="BK16" i="1"/>
  <c r="BC16" i="1"/>
  <c r="BD16" i="1"/>
  <c r="BE16" i="1"/>
  <c r="BF16" i="1"/>
  <c r="BG16" i="1"/>
  <c r="BO16" i="1" s="1"/>
  <c r="P17" i="1"/>
  <c r="Q17" i="1"/>
  <c r="T17" i="1"/>
  <c r="AL17" i="1"/>
  <c r="AM17" i="1"/>
  <c r="AW17" i="1"/>
  <c r="AX17" i="1"/>
  <c r="BK17" i="1"/>
  <c r="BL17" i="1"/>
  <c r="BM17" i="1"/>
  <c r="BN17" i="1"/>
  <c r="BO17" i="1"/>
  <c r="BP17" i="1"/>
  <c r="J18" i="1"/>
  <c r="K18" i="1"/>
  <c r="L18" i="1"/>
  <c r="Q18" i="1" s="1"/>
  <c r="M18" i="1"/>
  <c r="N18" i="1"/>
  <c r="O18" i="1"/>
  <c r="P18" i="1" s="1"/>
  <c r="V18" i="1"/>
  <c r="AF18" i="1"/>
  <c r="AG18" i="1"/>
  <c r="AH18" i="1"/>
  <c r="AI18" i="1"/>
  <c r="AI12" i="1" s="1"/>
  <c r="AJ18" i="1"/>
  <c r="AK18" i="1"/>
  <c r="AQ18" i="1"/>
  <c r="AR18" i="1"/>
  <c r="AS18" i="1"/>
  <c r="AT18" i="1"/>
  <c r="AU18" i="1"/>
  <c r="AV18" i="1"/>
  <c r="AX18" i="1" s="1"/>
  <c r="BB18" i="1"/>
  <c r="BC18" i="1"/>
  <c r="BM18" i="1" s="1"/>
  <c r="BD18" i="1"/>
  <c r="BE18" i="1"/>
  <c r="BF18" i="1"/>
  <c r="BG18" i="1"/>
  <c r="BO18" i="1" s="1"/>
  <c r="P19" i="1"/>
  <c r="Q19" i="1"/>
  <c r="T19" i="1"/>
  <c r="AL19" i="1"/>
  <c r="AM19" i="1"/>
  <c r="AW19" i="1"/>
  <c r="AX19" i="1"/>
  <c r="BK19" i="1"/>
  <c r="BL19" i="1"/>
  <c r="BM19" i="1"/>
  <c r="BN19" i="1"/>
  <c r="BO19" i="1"/>
  <c r="BP19" i="1"/>
  <c r="P20" i="1"/>
  <c r="Q20" i="1"/>
  <c r="T20" i="1"/>
  <c r="AL20" i="1"/>
  <c r="AM20" i="1"/>
  <c r="AW20" i="1"/>
  <c r="AX20" i="1"/>
  <c r="BK20" i="1"/>
  <c r="BL20" i="1"/>
  <c r="BM20" i="1"/>
  <c r="BN20" i="1"/>
  <c r="BO20" i="1"/>
  <c r="BP20" i="1"/>
  <c r="P21" i="1"/>
  <c r="Q21" i="1"/>
  <c r="T21" i="1"/>
  <c r="AL21" i="1"/>
  <c r="AM21" i="1"/>
  <c r="AW21" i="1"/>
  <c r="AX21" i="1"/>
  <c r="BK21" i="1"/>
  <c r="BL21" i="1"/>
  <c r="BM21" i="1"/>
  <c r="BN21" i="1"/>
  <c r="BO21" i="1"/>
  <c r="BP21" i="1"/>
  <c r="P22" i="1"/>
  <c r="Q22" i="1"/>
  <c r="T22" i="1"/>
  <c r="AL22" i="1"/>
  <c r="AM22" i="1"/>
  <c r="AW22" i="1"/>
  <c r="AX22" i="1"/>
  <c r="BK22" i="1"/>
  <c r="BL22" i="1"/>
  <c r="BM22" i="1"/>
  <c r="BN22" i="1"/>
  <c r="BO22" i="1"/>
  <c r="BP22" i="1"/>
  <c r="J23" i="1"/>
  <c r="K23" i="1"/>
  <c r="L23" i="1"/>
  <c r="M23" i="1"/>
  <c r="N23" i="1"/>
  <c r="O23" i="1"/>
  <c r="T23" i="1"/>
  <c r="V23" i="1"/>
  <c r="AF23" i="1"/>
  <c r="AL23" i="1" s="1"/>
  <c r="AG23" i="1"/>
  <c r="AH23" i="1"/>
  <c r="AI23" i="1"/>
  <c r="AJ23" i="1"/>
  <c r="AK23" i="1"/>
  <c r="AQ23" i="1"/>
  <c r="AR23" i="1"/>
  <c r="AS23" i="1"/>
  <c r="AT23" i="1"/>
  <c r="AU23" i="1"/>
  <c r="AV23" i="1"/>
  <c r="AW23" i="1" s="1"/>
  <c r="BB23" i="1"/>
  <c r="BC23" i="1"/>
  <c r="BD23" i="1"/>
  <c r="BN23" i="1" s="1"/>
  <c r="BE23" i="1"/>
  <c r="BF23" i="1"/>
  <c r="BG23" i="1"/>
  <c r="P24" i="1"/>
  <c r="Q24" i="1"/>
  <c r="T24" i="1"/>
  <c r="AL24" i="1"/>
  <c r="AM24" i="1"/>
  <c r="AW24" i="1"/>
  <c r="AX24" i="1"/>
  <c r="BK24" i="1"/>
  <c r="BL24" i="1"/>
  <c r="BM24" i="1"/>
  <c r="BN24" i="1"/>
  <c r="BO24" i="1"/>
  <c r="BP24" i="1"/>
  <c r="P25" i="1"/>
  <c r="Q25" i="1"/>
  <c r="T25" i="1"/>
  <c r="AL25" i="1"/>
  <c r="AM25" i="1"/>
  <c r="AW25" i="1"/>
  <c r="AX25" i="1"/>
  <c r="BK25" i="1"/>
  <c r="BL25" i="1"/>
  <c r="BM25" i="1"/>
  <c r="BN25" i="1"/>
  <c r="BO25" i="1"/>
  <c r="BP25" i="1"/>
  <c r="P26" i="1"/>
  <c r="Q26" i="1"/>
  <c r="T26" i="1"/>
  <c r="AL26" i="1"/>
  <c r="AM26" i="1"/>
  <c r="AW26" i="1"/>
  <c r="AX26" i="1"/>
  <c r="J27" i="1"/>
  <c r="T27" i="1"/>
  <c r="K27" i="1"/>
  <c r="L27" i="1"/>
  <c r="M27" i="1"/>
  <c r="N27" i="1"/>
  <c r="O27" i="1"/>
  <c r="P27" i="1" s="1"/>
  <c r="V27" i="1"/>
  <c r="AF27" i="1"/>
  <c r="AG27" i="1"/>
  <c r="AH27" i="1"/>
  <c r="AI27" i="1"/>
  <c r="AJ27" i="1"/>
  <c r="AK27" i="1"/>
  <c r="AQ27" i="1"/>
  <c r="AR27" i="1"/>
  <c r="AS27" i="1"/>
  <c r="AX27" i="1" s="1"/>
  <c r="AT27" i="1"/>
  <c r="AU27" i="1"/>
  <c r="AV27" i="1"/>
  <c r="AW27" i="1"/>
  <c r="BB27" i="1"/>
  <c r="P28" i="1"/>
  <c r="Q28" i="1"/>
  <c r="T28" i="1"/>
  <c r="AL28" i="1"/>
  <c r="AM28" i="1"/>
  <c r="AW28" i="1"/>
  <c r="AX28" i="1"/>
  <c r="P29" i="1"/>
  <c r="Q29" i="1"/>
  <c r="T29" i="1"/>
  <c r="AL29" i="1"/>
  <c r="AM29" i="1"/>
  <c r="AW29" i="1"/>
  <c r="AX29" i="1"/>
  <c r="P30" i="1"/>
  <c r="Q30" i="1"/>
  <c r="T30" i="1"/>
  <c r="AL30" i="1"/>
  <c r="AM30" i="1"/>
  <c r="AW30" i="1"/>
  <c r="AX30" i="1"/>
  <c r="P31" i="1"/>
  <c r="Q31" i="1"/>
  <c r="T31" i="1"/>
  <c r="AL31" i="1"/>
  <c r="AM31" i="1"/>
  <c r="AW31" i="1"/>
  <c r="AX31" i="1"/>
  <c r="P32" i="1"/>
  <c r="Q32" i="1"/>
  <c r="T32" i="1"/>
  <c r="AL32" i="1"/>
  <c r="AM32" i="1"/>
  <c r="AW32" i="1"/>
  <c r="AX32" i="1"/>
  <c r="P33" i="1"/>
  <c r="Q33" i="1"/>
  <c r="T33" i="1"/>
  <c r="AL33" i="1"/>
  <c r="AM33" i="1"/>
  <c r="AW33" i="1"/>
  <c r="AX33" i="1"/>
  <c r="P34" i="1"/>
  <c r="Q34" i="1"/>
  <c r="T34" i="1"/>
  <c r="AL34" i="1"/>
  <c r="AM34" i="1"/>
  <c r="AW34" i="1"/>
  <c r="AX34" i="1"/>
  <c r="P35" i="1"/>
  <c r="Q35" i="1"/>
  <c r="T35" i="1"/>
  <c r="AL35" i="1"/>
  <c r="AM35" i="1"/>
  <c r="AW35" i="1"/>
  <c r="AX35" i="1"/>
  <c r="P36" i="1"/>
  <c r="Q36" i="1"/>
  <c r="T36" i="1"/>
  <c r="AL36" i="1"/>
  <c r="AM36" i="1"/>
  <c r="AW36" i="1"/>
  <c r="AX36" i="1"/>
  <c r="J37" i="1"/>
  <c r="T37" i="1"/>
  <c r="K37" i="1"/>
  <c r="L37" i="1"/>
  <c r="M37" i="1"/>
  <c r="N37" i="1"/>
  <c r="O37" i="1"/>
  <c r="Q37" i="1" s="1"/>
  <c r="V37" i="1"/>
  <c r="BK37" i="1" s="1"/>
  <c r="AF37" i="1"/>
  <c r="AG37" i="1"/>
  <c r="AH37" i="1"/>
  <c r="AM37" i="1" s="1"/>
  <c r="AI37" i="1"/>
  <c r="AJ37" i="1"/>
  <c r="AK37" i="1"/>
  <c r="AL37" i="1"/>
  <c r="AQ37" i="1"/>
  <c r="AW37" i="1" s="1"/>
  <c r="AR37" i="1"/>
  <c r="AS37" i="1"/>
  <c r="AX37" i="1" s="1"/>
  <c r="AT37" i="1"/>
  <c r="AU37" i="1"/>
  <c r="AV37" i="1"/>
  <c r="BB37" i="1"/>
  <c r="BC37" i="1"/>
  <c r="BM37" i="1" s="1"/>
  <c r="BD37" i="1"/>
  <c r="BE37" i="1"/>
  <c r="BL37" i="1"/>
  <c r="BF37" i="1"/>
  <c r="BP37" i="1" s="1"/>
  <c r="BG37" i="1"/>
  <c r="BO37" i="1" s="1"/>
  <c r="P38" i="1"/>
  <c r="Q38" i="1"/>
  <c r="T38" i="1"/>
  <c r="AL38" i="1"/>
  <c r="AM38" i="1"/>
  <c r="AW38" i="1"/>
  <c r="AX38" i="1"/>
  <c r="BK38" i="1"/>
  <c r="BL38" i="1"/>
  <c r="BM38" i="1"/>
  <c r="BN38" i="1"/>
  <c r="BO38" i="1"/>
  <c r="BP38" i="1"/>
  <c r="J39" i="1"/>
  <c r="K39" i="1"/>
  <c r="L39" i="1"/>
  <c r="M39" i="1"/>
  <c r="N39" i="1"/>
  <c r="O39" i="1"/>
  <c r="T39" i="1"/>
  <c r="V39" i="1"/>
  <c r="AF39" i="1"/>
  <c r="AG39" i="1"/>
  <c r="AH39" i="1"/>
  <c r="AI39" i="1"/>
  <c r="AJ39" i="1"/>
  <c r="AK39" i="1"/>
  <c r="AM39" i="1" s="1"/>
  <c r="AQ39" i="1"/>
  <c r="AR39" i="1"/>
  <c r="AS39" i="1"/>
  <c r="AT39" i="1"/>
  <c r="AU39" i="1"/>
  <c r="AV39" i="1"/>
  <c r="BB39" i="1"/>
  <c r="BK39" i="1"/>
  <c r="BC39" i="1"/>
  <c r="BD39" i="1"/>
  <c r="BE39" i="1"/>
  <c r="BF39" i="1"/>
  <c r="BO39" i="1" s="1"/>
  <c r="BP39" i="1"/>
  <c r="BG39" i="1"/>
  <c r="BM39" i="1"/>
  <c r="P40" i="1"/>
  <c r="Q40" i="1"/>
  <c r="T40" i="1"/>
  <c r="AL40" i="1"/>
  <c r="AM40" i="1"/>
  <c r="AW40" i="1"/>
  <c r="AX40" i="1"/>
  <c r="BK40" i="1"/>
  <c r="BL40" i="1"/>
  <c r="BM40" i="1"/>
  <c r="BN40" i="1"/>
  <c r="BO40" i="1"/>
  <c r="BP40" i="1"/>
  <c r="J41" i="1"/>
  <c r="K41" i="1"/>
  <c r="L41" i="1"/>
  <c r="M41" i="1"/>
  <c r="N41" i="1"/>
  <c r="O41" i="1"/>
  <c r="V41" i="1"/>
  <c r="BK41" i="1"/>
  <c r="AF41" i="1"/>
  <c r="AL41" i="1" s="1"/>
  <c r="AG41" i="1"/>
  <c r="AH41" i="1"/>
  <c r="AM41" i="1" s="1"/>
  <c r="AI41" i="1"/>
  <c r="AJ41" i="1"/>
  <c r="AK41" i="1"/>
  <c r="AQ41" i="1"/>
  <c r="AR41" i="1"/>
  <c r="AS41" i="1"/>
  <c r="AT41" i="1"/>
  <c r="AU41" i="1"/>
  <c r="AV41" i="1"/>
  <c r="AX41" i="1" s="1"/>
  <c r="BB41" i="1"/>
  <c r="BC41" i="1"/>
  <c r="BD41" i="1"/>
  <c r="BE41" i="1"/>
  <c r="BF41" i="1"/>
  <c r="BG41" i="1"/>
  <c r="P42" i="1"/>
  <c r="Q42" i="1"/>
  <c r="T42" i="1"/>
  <c r="AL42" i="1"/>
  <c r="AM42" i="1"/>
  <c r="AW42" i="1"/>
  <c r="AX42" i="1"/>
  <c r="BK42" i="1"/>
  <c r="BL42" i="1"/>
  <c r="BM42" i="1"/>
  <c r="BN42" i="1"/>
  <c r="BO42" i="1"/>
  <c r="BP42" i="1"/>
  <c r="P43" i="1"/>
  <c r="Q43" i="1"/>
  <c r="T43" i="1"/>
  <c r="AL43" i="1"/>
  <c r="AM43" i="1"/>
  <c r="AW43" i="1"/>
  <c r="AX43" i="1"/>
  <c r="BK43" i="1"/>
  <c r="BL43" i="1"/>
  <c r="BM43" i="1"/>
  <c r="BN43" i="1"/>
  <c r="BO43" i="1"/>
  <c r="BP43" i="1"/>
  <c r="J44" i="1"/>
  <c r="T44" i="1" s="1"/>
  <c r="K44" i="1"/>
  <c r="L44" i="1"/>
  <c r="M44" i="1"/>
  <c r="N44" i="1"/>
  <c r="O44" i="1"/>
  <c r="P44" i="1" s="1"/>
  <c r="V44" i="1"/>
  <c r="AF44" i="1"/>
  <c r="AL44" i="1" s="1"/>
  <c r="AG44" i="1"/>
  <c r="AH44" i="1"/>
  <c r="AI44" i="1"/>
  <c r="AJ44" i="1"/>
  <c r="AK44" i="1"/>
  <c r="AQ44" i="1"/>
  <c r="AR44" i="1"/>
  <c r="AS44" i="1"/>
  <c r="AT44" i="1"/>
  <c r="AU44" i="1"/>
  <c r="AV44" i="1"/>
  <c r="AX44" i="1" s="1"/>
  <c r="BL44" i="1"/>
  <c r="BB44" i="1"/>
  <c r="BK44" i="1" s="1"/>
  <c r="BC44" i="1"/>
  <c r="BM44" i="1"/>
  <c r="BD44" i="1"/>
  <c r="BN44" i="1" s="1"/>
  <c r="P45" i="1"/>
  <c r="Q45" i="1"/>
  <c r="T45" i="1"/>
  <c r="AL45" i="1"/>
  <c r="AM45" i="1"/>
  <c r="AW45" i="1"/>
  <c r="AX45" i="1"/>
  <c r="BK45" i="1"/>
  <c r="BL45" i="1"/>
  <c r="BM45" i="1"/>
  <c r="BN45" i="1"/>
  <c r="BO45" i="1"/>
  <c r="BP45" i="1"/>
  <c r="P46" i="1"/>
  <c r="Q46" i="1"/>
  <c r="T46" i="1"/>
  <c r="AL46" i="1"/>
  <c r="AM46" i="1"/>
  <c r="AW46" i="1"/>
  <c r="AX46" i="1"/>
  <c r="BK46" i="1"/>
  <c r="BL46" i="1"/>
  <c r="BM46" i="1"/>
  <c r="BN46" i="1"/>
  <c r="BO46" i="1"/>
  <c r="BP46" i="1"/>
  <c r="P47" i="1"/>
  <c r="Q47" i="1"/>
  <c r="T47" i="1"/>
  <c r="AL47" i="1"/>
  <c r="AM47" i="1"/>
  <c r="AW47" i="1"/>
  <c r="AX47" i="1"/>
  <c r="BK47" i="1"/>
  <c r="BL47" i="1"/>
  <c r="BM47" i="1"/>
  <c r="BN47" i="1"/>
  <c r="BO47" i="1"/>
  <c r="BP47" i="1"/>
  <c r="P48" i="1"/>
  <c r="Q48" i="1"/>
  <c r="T48" i="1"/>
  <c r="AL48" i="1"/>
  <c r="AM48" i="1"/>
  <c r="AW48" i="1"/>
  <c r="AX48" i="1"/>
  <c r="BK48" i="1"/>
  <c r="BL48" i="1"/>
  <c r="BM48" i="1"/>
  <c r="BN48" i="1"/>
  <c r="BO48" i="1"/>
  <c r="BP48" i="1"/>
  <c r="J49" i="1"/>
  <c r="T49" i="1" s="1"/>
  <c r="P49" i="1"/>
  <c r="K49" i="1"/>
  <c r="L49" i="1"/>
  <c r="Q49" i="1" s="1"/>
  <c r="M49" i="1"/>
  <c r="N49" i="1"/>
  <c r="O49" i="1"/>
  <c r="V49" i="1"/>
  <c r="BK49" i="1" s="1"/>
  <c r="AF49" i="1"/>
  <c r="AG49" i="1"/>
  <c r="AH49" i="1"/>
  <c r="AI49" i="1"/>
  <c r="AJ49" i="1"/>
  <c r="AK49" i="1"/>
  <c r="AM49" i="1" s="1"/>
  <c r="AQ49" i="1"/>
  <c r="AW49" i="1" s="1"/>
  <c r="AR49" i="1"/>
  <c r="AS49" i="1"/>
  <c r="AT49" i="1"/>
  <c r="AU49" i="1"/>
  <c r="AV49" i="1"/>
  <c r="BB49" i="1"/>
  <c r="BC49" i="1"/>
  <c r="BD49" i="1"/>
  <c r="BN49" i="1" s="1"/>
  <c r="BE49" i="1"/>
  <c r="BF49" i="1"/>
  <c r="BG49" i="1"/>
  <c r="BM49" i="1" s="1"/>
  <c r="P50" i="1"/>
  <c r="Q50" i="1"/>
  <c r="T50" i="1"/>
  <c r="AL50" i="1"/>
  <c r="AM50" i="1"/>
  <c r="AW50" i="1"/>
  <c r="AX50" i="1"/>
  <c r="BK50" i="1"/>
  <c r="BL50" i="1"/>
  <c r="BM50" i="1"/>
  <c r="BN50" i="1"/>
  <c r="BO50" i="1"/>
  <c r="BP50" i="1"/>
  <c r="P51" i="1"/>
  <c r="Q51" i="1"/>
  <c r="AL51" i="1"/>
  <c r="AM51" i="1"/>
  <c r="AW51" i="1"/>
  <c r="AX51" i="1"/>
  <c r="BK51" i="1"/>
  <c r="BL51" i="1"/>
  <c r="BM51" i="1"/>
  <c r="BN51" i="1"/>
  <c r="BO51" i="1"/>
  <c r="BP51" i="1"/>
  <c r="P52" i="1"/>
  <c r="Q52" i="1"/>
  <c r="T52" i="1"/>
  <c r="AL52" i="1"/>
  <c r="AM52" i="1"/>
  <c r="AW52" i="1"/>
  <c r="AX52" i="1"/>
  <c r="BK52" i="1"/>
  <c r="BL52" i="1"/>
  <c r="BM52" i="1"/>
  <c r="BN52" i="1"/>
  <c r="BO52" i="1"/>
  <c r="BP52" i="1"/>
  <c r="P53" i="1"/>
  <c r="Q53" i="1"/>
  <c r="T53" i="1"/>
  <c r="AL53" i="1"/>
  <c r="AM53" i="1"/>
  <c r="AW53" i="1"/>
  <c r="AX53" i="1"/>
  <c r="BK53" i="1"/>
  <c r="BL53" i="1"/>
  <c r="BM53" i="1"/>
  <c r="BN53" i="1"/>
  <c r="BO53" i="1"/>
  <c r="BP53" i="1"/>
  <c r="P54" i="1"/>
  <c r="Q54" i="1"/>
  <c r="T54" i="1"/>
  <c r="AL54" i="1"/>
  <c r="AM54" i="1"/>
  <c r="AW54" i="1"/>
  <c r="AX54" i="1"/>
  <c r="BK54" i="1"/>
  <c r="BL54" i="1"/>
  <c r="BM54" i="1"/>
  <c r="BN54" i="1"/>
  <c r="BO54" i="1"/>
  <c r="BP54" i="1"/>
  <c r="P55" i="1"/>
  <c r="Q55" i="1"/>
  <c r="T55" i="1"/>
  <c r="AL55" i="1"/>
  <c r="AM55" i="1"/>
  <c r="AW55" i="1"/>
  <c r="AX55" i="1"/>
  <c r="BK55" i="1"/>
  <c r="BL55" i="1"/>
  <c r="BM55" i="1"/>
  <c r="BN55" i="1"/>
  <c r="BO55" i="1"/>
  <c r="BP55" i="1"/>
  <c r="P56" i="1"/>
  <c r="Q56" i="1"/>
  <c r="T56" i="1"/>
  <c r="AL56" i="1"/>
  <c r="AM56" i="1"/>
  <c r="AW56" i="1"/>
  <c r="AX56" i="1"/>
  <c r="BK56" i="1"/>
  <c r="BL56" i="1"/>
  <c r="BM56" i="1"/>
  <c r="BN56" i="1"/>
  <c r="BO56" i="1"/>
  <c r="BP56" i="1"/>
  <c r="P57" i="1"/>
  <c r="Q57" i="1"/>
  <c r="T57" i="1"/>
  <c r="AL57" i="1"/>
  <c r="AM57" i="1"/>
  <c r="AW57" i="1"/>
  <c r="AX57" i="1"/>
  <c r="BK57" i="1"/>
  <c r="BL57" i="1"/>
  <c r="BM57" i="1"/>
  <c r="BN57" i="1"/>
  <c r="BO57" i="1"/>
  <c r="BP57" i="1"/>
  <c r="J58" i="1"/>
  <c r="T58" i="1" s="1"/>
  <c r="K58" i="1"/>
  <c r="L58" i="1"/>
  <c r="M58" i="1"/>
  <c r="N58" i="1"/>
  <c r="O58" i="1"/>
  <c r="V58" i="1"/>
  <c r="AF58" i="1"/>
  <c r="AG58" i="1"/>
  <c r="AH58" i="1"/>
  <c r="AI58" i="1"/>
  <c r="AJ58" i="1"/>
  <c r="AK58" i="1"/>
  <c r="AQ58" i="1"/>
  <c r="AR58" i="1"/>
  <c r="AS58" i="1"/>
  <c r="AT58" i="1"/>
  <c r="AU58" i="1"/>
  <c r="AV58" i="1"/>
  <c r="AX58" i="1" s="1"/>
  <c r="BB58" i="1"/>
  <c r="BK58" i="1" s="1"/>
  <c r="BC58" i="1"/>
  <c r="BM58" i="1" s="1"/>
  <c r="BD58" i="1"/>
  <c r="BE58" i="1"/>
  <c r="BL58" i="1" s="1"/>
  <c r="BF58" i="1"/>
  <c r="BO58" i="1" s="1"/>
  <c r="BG58" i="1"/>
  <c r="P59" i="1"/>
  <c r="Q59" i="1"/>
  <c r="T59" i="1"/>
  <c r="AL59" i="1"/>
  <c r="AM59" i="1"/>
  <c r="AW59" i="1"/>
  <c r="AX59" i="1"/>
  <c r="BK59" i="1"/>
  <c r="BL59" i="1"/>
  <c r="BM59" i="1"/>
  <c r="BN59" i="1"/>
  <c r="BO59" i="1"/>
  <c r="BP59" i="1"/>
  <c r="P60" i="1"/>
  <c r="Q60" i="1"/>
  <c r="T60" i="1"/>
  <c r="AL60" i="1"/>
  <c r="AM60" i="1"/>
  <c r="AW60" i="1"/>
  <c r="AX60" i="1"/>
  <c r="BK60" i="1"/>
  <c r="BL60" i="1"/>
  <c r="BM60" i="1"/>
  <c r="BN60" i="1"/>
  <c r="BO60" i="1"/>
  <c r="BP60" i="1"/>
  <c r="P61" i="1"/>
  <c r="Q61" i="1"/>
  <c r="T61" i="1"/>
  <c r="AL61" i="1"/>
  <c r="AM61" i="1"/>
  <c r="AW61" i="1"/>
  <c r="AX61" i="1"/>
  <c r="BK61" i="1"/>
  <c r="BL61" i="1"/>
  <c r="BM61" i="1"/>
  <c r="BN61" i="1"/>
  <c r="BO61" i="1"/>
  <c r="BP61" i="1"/>
  <c r="P62" i="1"/>
  <c r="Q62" i="1"/>
  <c r="T62" i="1"/>
  <c r="AL62" i="1"/>
  <c r="AM62" i="1"/>
  <c r="AW62" i="1"/>
  <c r="AX62" i="1"/>
  <c r="BK62" i="1"/>
  <c r="BL62" i="1"/>
  <c r="BM62" i="1"/>
  <c r="BN62" i="1"/>
  <c r="BO62" i="1"/>
  <c r="BP62" i="1"/>
  <c r="P63" i="1"/>
  <c r="Q63" i="1"/>
  <c r="T63" i="1"/>
  <c r="AL63" i="1"/>
  <c r="AM63" i="1"/>
  <c r="AW63" i="1"/>
  <c r="AX63" i="1"/>
  <c r="BK63" i="1"/>
  <c r="BL63" i="1"/>
  <c r="BM63" i="1"/>
  <c r="BN63" i="1"/>
  <c r="BO63" i="1"/>
  <c r="BP63" i="1"/>
  <c r="P64" i="1"/>
  <c r="Q64" i="1"/>
  <c r="T64" i="1"/>
  <c r="AL64" i="1"/>
  <c r="AM64" i="1"/>
  <c r="AW64" i="1"/>
  <c r="AX64" i="1"/>
  <c r="BK64" i="1"/>
  <c r="BL64" i="1"/>
  <c r="BM64" i="1"/>
  <c r="BN64" i="1"/>
  <c r="BO64" i="1"/>
  <c r="BP64" i="1"/>
  <c r="P65" i="1"/>
  <c r="Q65" i="1"/>
  <c r="T65" i="1"/>
  <c r="AL65" i="1"/>
  <c r="AM65" i="1"/>
  <c r="AW65" i="1"/>
  <c r="AX65" i="1"/>
  <c r="BK65" i="1"/>
  <c r="BL65" i="1"/>
  <c r="BM65" i="1"/>
  <c r="BN65" i="1"/>
  <c r="BO65" i="1"/>
  <c r="BP65" i="1"/>
  <c r="P66" i="1"/>
  <c r="Q66" i="1"/>
  <c r="T66" i="1"/>
  <c r="AL66" i="1"/>
  <c r="AM66" i="1"/>
  <c r="AW66" i="1"/>
  <c r="AX66" i="1"/>
  <c r="BK66" i="1"/>
  <c r="BL66" i="1"/>
  <c r="BM66" i="1"/>
  <c r="BN66" i="1"/>
  <c r="BO66" i="1"/>
  <c r="BP66" i="1"/>
  <c r="P67" i="1"/>
  <c r="Q67" i="1"/>
  <c r="T67" i="1"/>
  <c r="AL67" i="1"/>
  <c r="AM67" i="1"/>
  <c r="AW67" i="1"/>
  <c r="AX67" i="1"/>
  <c r="BK67" i="1"/>
  <c r="BL67" i="1"/>
  <c r="BM67" i="1"/>
  <c r="BN67" i="1"/>
  <c r="BO67" i="1"/>
  <c r="BP67" i="1"/>
  <c r="P68" i="1"/>
  <c r="Q68" i="1"/>
  <c r="T68" i="1"/>
  <c r="AL68" i="1"/>
  <c r="AM68" i="1"/>
  <c r="AW68" i="1"/>
  <c r="AX68" i="1"/>
  <c r="BK68" i="1"/>
  <c r="BL68" i="1"/>
  <c r="BM68" i="1"/>
  <c r="BN68" i="1"/>
  <c r="BO68" i="1"/>
  <c r="BP68" i="1"/>
  <c r="P69" i="1"/>
  <c r="Q69" i="1"/>
  <c r="T69" i="1"/>
  <c r="AL69" i="1"/>
  <c r="AM69" i="1"/>
  <c r="AW69" i="1"/>
  <c r="AX69" i="1"/>
  <c r="BK69" i="1"/>
  <c r="BL69" i="1"/>
  <c r="BM69" i="1"/>
  <c r="BN69" i="1"/>
  <c r="BO69" i="1"/>
  <c r="BP69" i="1"/>
  <c r="P70" i="1"/>
  <c r="Q70" i="1"/>
  <c r="T70" i="1"/>
  <c r="AL70" i="1"/>
  <c r="AM70" i="1"/>
  <c r="AW70" i="1"/>
  <c r="AX70" i="1"/>
  <c r="BK70" i="1"/>
  <c r="BL70" i="1"/>
  <c r="BM70" i="1"/>
  <c r="BN70" i="1"/>
  <c r="BO70" i="1"/>
  <c r="BP70" i="1"/>
  <c r="P71" i="1"/>
  <c r="Q71" i="1"/>
  <c r="T71" i="1"/>
  <c r="AL71" i="1"/>
  <c r="AM71" i="1"/>
  <c r="AW71" i="1"/>
  <c r="AX71" i="1"/>
  <c r="BK71" i="1"/>
  <c r="BL71" i="1"/>
  <c r="BM71" i="1"/>
  <c r="BN71" i="1"/>
  <c r="BO71" i="1"/>
  <c r="BP71" i="1"/>
  <c r="J72" i="1"/>
  <c r="T72" i="1"/>
  <c r="K72" i="1"/>
  <c r="L72" i="1"/>
  <c r="M72" i="1"/>
  <c r="N72" i="1"/>
  <c r="O72" i="1"/>
  <c r="Q72" i="1" s="1"/>
  <c r="P72" i="1"/>
  <c r="V72" i="1"/>
  <c r="AF72" i="1"/>
  <c r="AG72" i="1"/>
  <c r="AH72" i="1"/>
  <c r="AI72" i="1"/>
  <c r="AJ72" i="1"/>
  <c r="AK72" i="1"/>
  <c r="AM72" i="1" s="1"/>
  <c r="AL72" i="1"/>
  <c r="AQ72" i="1"/>
  <c r="AR72" i="1"/>
  <c r="AS72" i="1"/>
  <c r="AT72" i="1"/>
  <c r="AU72" i="1"/>
  <c r="AV72" i="1"/>
  <c r="AX72" i="1" s="1"/>
  <c r="BB72" i="1"/>
  <c r="BK72" i="1" s="1"/>
  <c r="BC72" i="1"/>
  <c r="BD72" i="1"/>
  <c r="BE72" i="1"/>
  <c r="BF72" i="1"/>
  <c r="BP72" i="1" s="1"/>
  <c r="BG72" i="1"/>
  <c r="BN72" i="1" s="1"/>
  <c r="BH72" i="1"/>
  <c r="BI72" i="1"/>
  <c r="P73" i="1"/>
  <c r="Q73" i="1"/>
  <c r="T73" i="1"/>
  <c r="AL73" i="1"/>
  <c r="AM73" i="1"/>
  <c r="AW73" i="1"/>
  <c r="AX73" i="1"/>
  <c r="BK73" i="1"/>
  <c r="BL73" i="1"/>
  <c r="BM73" i="1"/>
  <c r="BN73" i="1"/>
  <c r="BO73" i="1"/>
  <c r="BP73" i="1"/>
  <c r="J74" i="1"/>
  <c r="T74" i="1" s="1"/>
  <c r="K74" i="1"/>
  <c r="L74" i="1"/>
  <c r="M74" i="1"/>
  <c r="N74" i="1"/>
  <c r="O74" i="1"/>
  <c r="Q74" i="1" s="1"/>
  <c r="V74" i="1"/>
  <c r="AF74" i="1"/>
  <c r="AG74" i="1"/>
  <c r="AH74" i="1"/>
  <c r="AI74" i="1"/>
  <c r="AJ74" i="1"/>
  <c r="AK74" i="1"/>
  <c r="AQ74" i="1"/>
  <c r="AR74" i="1"/>
  <c r="AS74" i="1"/>
  <c r="AT74" i="1"/>
  <c r="AU74" i="1"/>
  <c r="AV74" i="1"/>
  <c r="BL74" i="1" s="1"/>
  <c r="AW74" i="1"/>
  <c r="BB74" i="1"/>
  <c r="BK74" i="1"/>
  <c r="BC74" i="1"/>
  <c r="BM74" i="1" s="1"/>
  <c r="BD74" i="1"/>
  <c r="BE74" i="1"/>
  <c r="BF74" i="1"/>
  <c r="BP74" i="1"/>
  <c r="BG74" i="1"/>
  <c r="BO74" i="1" s="1"/>
  <c r="P75" i="1"/>
  <c r="Q75" i="1"/>
  <c r="T75" i="1"/>
  <c r="AL75" i="1"/>
  <c r="AM75" i="1"/>
  <c r="AW75" i="1"/>
  <c r="AX75" i="1"/>
  <c r="BK75" i="1"/>
  <c r="BL75" i="1"/>
  <c r="BM75" i="1"/>
  <c r="BN75" i="1"/>
  <c r="BO75" i="1"/>
  <c r="BP75" i="1"/>
  <c r="P76" i="1"/>
  <c r="Q76" i="1"/>
  <c r="T76" i="1"/>
  <c r="AL76" i="1"/>
  <c r="AM76" i="1"/>
  <c r="AW76" i="1"/>
  <c r="AX76" i="1"/>
  <c r="BK76" i="1"/>
  <c r="BL76" i="1"/>
  <c r="BM76" i="1"/>
  <c r="BN76" i="1"/>
  <c r="BO76" i="1"/>
  <c r="BP76" i="1"/>
  <c r="J77" i="1"/>
  <c r="T77" i="1" s="1"/>
  <c r="K77" i="1"/>
  <c r="L77" i="1"/>
  <c r="M77" i="1"/>
  <c r="N77" i="1"/>
  <c r="O77" i="1"/>
  <c r="V77" i="1"/>
  <c r="AF77" i="1"/>
  <c r="AG77" i="1"/>
  <c r="AH77" i="1"/>
  <c r="AI77" i="1"/>
  <c r="AJ77" i="1"/>
  <c r="AK77" i="1"/>
  <c r="AQ77" i="1"/>
  <c r="AR77" i="1"/>
  <c r="AS77" i="1"/>
  <c r="AT77" i="1"/>
  <c r="AU77" i="1"/>
  <c r="AV77" i="1"/>
  <c r="BB77" i="1"/>
  <c r="BK77" i="1"/>
  <c r="BC77" i="1"/>
  <c r="BD77" i="1"/>
  <c r="BE77" i="1"/>
  <c r="BL77" i="1"/>
  <c r="BF77" i="1"/>
  <c r="BG77" i="1"/>
  <c r="P78" i="1"/>
  <c r="Q78" i="1"/>
  <c r="T78" i="1"/>
  <c r="AL78" i="1"/>
  <c r="AM78" i="1"/>
  <c r="AW78" i="1"/>
  <c r="AX78" i="1"/>
  <c r="BK78" i="1"/>
  <c r="BL78" i="1"/>
  <c r="BM78" i="1"/>
  <c r="BN78" i="1"/>
  <c r="BO78" i="1"/>
  <c r="BP78" i="1"/>
  <c r="J79" i="1"/>
  <c r="T79" i="1" s="1"/>
  <c r="K79" i="1"/>
  <c r="L79" i="1"/>
  <c r="M79" i="1"/>
  <c r="N79" i="1"/>
  <c r="O79" i="1"/>
  <c r="V79" i="1"/>
  <c r="AF79" i="1"/>
  <c r="AL79" i="1"/>
  <c r="AG79" i="1"/>
  <c r="AH79" i="1"/>
  <c r="AI79" i="1"/>
  <c r="AJ79" i="1"/>
  <c r="AK79" i="1"/>
  <c r="AQ79" i="1"/>
  <c r="AR79" i="1"/>
  <c r="AS79" i="1"/>
  <c r="AX79" i="1" s="1"/>
  <c r="AT79" i="1"/>
  <c r="AU79" i="1"/>
  <c r="AV79" i="1"/>
  <c r="BB79" i="1"/>
  <c r="BC79" i="1"/>
  <c r="BM79" i="1" s="1"/>
  <c r="BD79" i="1"/>
  <c r="BE79" i="1"/>
  <c r="BL79" i="1" s="1"/>
  <c r="BF79" i="1"/>
  <c r="BP79" i="1" s="1"/>
  <c r="BG79" i="1"/>
  <c r="P80" i="1"/>
  <c r="Q80" i="1"/>
  <c r="T80" i="1"/>
  <c r="AL80" i="1"/>
  <c r="AM80" i="1"/>
  <c r="AW80" i="1"/>
  <c r="AX80" i="1"/>
  <c r="BK80" i="1"/>
  <c r="BL80" i="1"/>
  <c r="BM80" i="1"/>
  <c r="BN80" i="1"/>
  <c r="BO80" i="1"/>
  <c r="BP80" i="1"/>
  <c r="P81" i="1"/>
  <c r="Q81" i="1"/>
  <c r="T81" i="1"/>
  <c r="AL81" i="1"/>
  <c r="AM81" i="1"/>
  <c r="AW81" i="1"/>
  <c r="AX81" i="1"/>
  <c r="BK81" i="1"/>
  <c r="BL81" i="1"/>
  <c r="BM81" i="1"/>
  <c r="BN81" i="1"/>
  <c r="BO81" i="1"/>
  <c r="BP81" i="1"/>
  <c r="P82" i="1"/>
  <c r="Q82" i="1"/>
  <c r="T82" i="1"/>
  <c r="AL82" i="1"/>
  <c r="AM82" i="1"/>
  <c r="AW82" i="1"/>
  <c r="AX82" i="1"/>
  <c r="BK82" i="1"/>
  <c r="BL82" i="1"/>
  <c r="BM82" i="1"/>
  <c r="BN82" i="1"/>
  <c r="BO82" i="1"/>
  <c r="BP82" i="1"/>
  <c r="J83" i="1"/>
  <c r="T83" i="1"/>
  <c r="K83" i="1"/>
  <c r="L83" i="1"/>
  <c r="M83" i="1"/>
  <c r="N83" i="1"/>
  <c r="O83" i="1"/>
  <c r="V83" i="1"/>
  <c r="AF83" i="1"/>
  <c r="AG83" i="1"/>
  <c r="AH83" i="1"/>
  <c r="AM83" i="1" s="1"/>
  <c r="AI83" i="1"/>
  <c r="AJ83" i="1"/>
  <c r="AK83" i="1"/>
  <c r="AL83" i="1" s="1"/>
  <c r="AQ83" i="1"/>
  <c r="AR83" i="1"/>
  <c r="AS83" i="1"/>
  <c r="AT83" i="1"/>
  <c r="AU83" i="1"/>
  <c r="AV83" i="1"/>
  <c r="BB83" i="1"/>
  <c r="BK83" i="1" s="1"/>
  <c r="BC83" i="1"/>
  <c r="BM83" i="1" s="1"/>
  <c r="BD83" i="1"/>
  <c r="BN83" i="1"/>
  <c r="BE83" i="1"/>
  <c r="BF83" i="1"/>
  <c r="BP83" i="1"/>
  <c r="BG83" i="1"/>
  <c r="P84" i="1"/>
  <c r="Q84" i="1"/>
  <c r="T84" i="1"/>
  <c r="AL84" i="1"/>
  <c r="AM84" i="1"/>
  <c r="AW84" i="1"/>
  <c r="AX84" i="1"/>
  <c r="BK84" i="1"/>
  <c r="BL84" i="1"/>
  <c r="BM84" i="1"/>
  <c r="BN84" i="1"/>
  <c r="BO84" i="1"/>
  <c r="BP84" i="1"/>
  <c r="P85" i="1"/>
  <c r="Q85" i="1"/>
  <c r="T85" i="1"/>
  <c r="AL85" i="1"/>
  <c r="AM85" i="1"/>
  <c r="AW85" i="1"/>
  <c r="AX85" i="1"/>
  <c r="BK85" i="1"/>
  <c r="BL85" i="1"/>
  <c r="BM85" i="1"/>
  <c r="BN85" i="1"/>
  <c r="BO85" i="1"/>
  <c r="BP85" i="1"/>
  <c r="P86" i="1"/>
  <c r="Q86" i="1"/>
  <c r="T86" i="1"/>
  <c r="AL86" i="1"/>
  <c r="AM86" i="1"/>
  <c r="AW86" i="1"/>
  <c r="AX86" i="1"/>
  <c r="BK86" i="1"/>
  <c r="BL86" i="1"/>
  <c r="BM86" i="1"/>
  <c r="BN86" i="1"/>
  <c r="BO86" i="1"/>
  <c r="BP86" i="1"/>
  <c r="P87" i="1"/>
  <c r="Q87" i="1"/>
  <c r="T87" i="1"/>
  <c r="AL87" i="1"/>
  <c r="AM87" i="1"/>
  <c r="AW87" i="1"/>
  <c r="AX87" i="1"/>
  <c r="BK87" i="1"/>
  <c r="BL87" i="1"/>
  <c r="BM87" i="1"/>
  <c r="BN87" i="1"/>
  <c r="BO87" i="1"/>
  <c r="BP87" i="1"/>
  <c r="J88" i="1"/>
  <c r="T88" i="1"/>
  <c r="K88" i="1"/>
  <c r="L88" i="1"/>
  <c r="M88" i="1"/>
  <c r="N88" i="1"/>
  <c r="O88" i="1"/>
  <c r="P88" i="1"/>
  <c r="V88" i="1"/>
  <c r="AF88" i="1"/>
  <c r="AL88" i="1" s="1"/>
  <c r="AG88" i="1"/>
  <c r="AH88" i="1"/>
  <c r="AI88" i="1"/>
  <c r="AJ88" i="1"/>
  <c r="AK88" i="1"/>
  <c r="AQ88" i="1"/>
  <c r="AR88" i="1"/>
  <c r="AS88" i="1"/>
  <c r="AT88" i="1"/>
  <c r="AU88" i="1"/>
  <c r="AV88" i="1"/>
  <c r="AW88" i="1" s="1"/>
  <c r="BB88" i="1"/>
  <c r="BC88" i="1"/>
  <c r="BD88" i="1"/>
  <c r="BE88" i="1"/>
  <c r="BF88" i="1"/>
  <c r="BO88" i="1" s="1"/>
  <c r="BG88" i="1"/>
  <c r="BN88" i="1"/>
  <c r="P89" i="1"/>
  <c r="Q89" i="1"/>
  <c r="T89" i="1"/>
  <c r="AL89" i="1"/>
  <c r="AM89" i="1"/>
  <c r="AW89" i="1"/>
  <c r="AX89" i="1"/>
  <c r="BK89" i="1"/>
  <c r="BL89" i="1"/>
  <c r="BM89" i="1"/>
  <c r="BN89" i="1"/>
  <c r="BO89" i="1"/>
  <c r="BP89" i="1"/>
  <c r="J90" i="1"/>
  <c r="K90" i="1"/>
  <c r="L90" i="1"/>
  <c r="Q90" i="1" s="1"/>
  <c r="M90" i="1"/>
  <c r="N90" i="1"/>
  <c r="O90" i="1"/>
  <c r="V90" i="1"/>
  <c r="AF90" i="1"/>
  <c r="AL90" i="1" s="1"/>
  <c r="AG90" i="1"/>
  <c r="AH90" i="1"/>
  <c r="AM90" i="1" s="1"/>
  <c r="AI90" i="1"/>
  <c r="AJ90" i="1"/>
  <c r="AK90" i="1"/>
  <c r="AQ90" i="1"/>
  <c r="AR90" i="1"/>
  <c r="AS90" i="1"/>
  <c r="AT90" i="1"/>
  <c r="AU90" i="1"/>
  <c r="AV90" i="1"/>
  <c r="BB90" i="1"/>
  <c r="BC90" i="1"/>
  <c r="BD90" i="1"/>
  <c r="BE90" i="1"/>
  <c r="BF90" i="1"/>
  <c r="BG90" i="1"/>
  <c r="BO90" i="1" s="1"/>
  <c r="P91" i="1"/>
  <c r="Q91" i="1"/>
  <c r="T91" i="1"/>
  <c r="AL91" i="1"/>
  <c r="AM91" i="1"/>
  <c r="AW91" i="1"/>
  <c r="AX91" i="1"/>
  <c r="BK91" i="1"/>
  <c r="BL91" i="1"/>
  <c r="BM91" i="1"/>
  <c r="BN91" i="1"/>
  <c r="BO91" i="1"/>
  <c r="BP91" i="1"/>
  <c r="P92" i="1"/>
  <c r="Q92" i="1"/>
  <c r="T92" i="1"/>
  <c r="AL92" i="1"/>
  <c r="AM92" i="1"/>
  <c r="AW92" i="1"/>
  <c r="AX92" i="1"/>
  <c r="BK92" i="1"/>
  <c r="BL92" i="1"/>
  <c r="BM92" i="1"/>
  <c r="BN92" i="1"/>
  <c r="BO92" i="1"/>
  <c r="BP92" i="1"/>
  <c r="P93" i="1"/>
  <c r="Q93" i="1"/>
  <c r="T93" i="1"/>
  <c r="AL93" i="1"/>
  <c r="AM93" i="1"/>
  <c r="AW93" i="1"/>
  <c r="AX93" i="1"/>
  <c r="BK93" i="1"/>
  <c r="BL93" i="1"/>
  <c r="BM93" i="1"/>
  <c r="BN93" i="1"/>
  <c r="BO93" i="1"/>
  <c r="BP93" i="1"/>
  <c r="P94" i="1"/>
  <c r="Q94" i="1"/>
  <c r="T94" i="1"/>
  <c r="AL94" i="1"/>
  <c r="AM94" i="1"/>
  <c r="AW94" i="1"/>
  <c r="AX94" i="1"/>
  <c r="BK94" i="1"/>
  <c r="BL94" i="1"/>
  <c r="BM94" i="1"/>
  <c r="BN94" i="1"/>
  <c r="BO94" i="1"/>
  <c r="BP94" i="1"/>
  <c r="P95" i="1"/>
  <c r="Q95" i="1"/>
  <c r="T95" i="1"/>
  <c r="AL95" i="1"/>
  <c r="AM95" i="1"/>
  <c r="AW95" i="1"/>
  <c r="AX95" i="1"/>
  <c r="BK95" i="1"/>
  <c r="BL95" i="1"/>
  <c r="BM95" i="1"/>
  <c r="BN95" i="1"/>
  <c r="BO95" i="1"/>
  <c r="P96" i="1"/>
  <c r="Q96" i="1"/>
  <c r="T96" i="1"/>
  <c r="AL96" i="1"/>
  <c r="AM96" i="1"/>
  <c r="AW96" i="1"/>
  <c r="AX96" i="1"/>
  <c r="BK96" i="1"/>
  <c r="BL96" i="1"/>
  <c r="BM96" i="1"/>
  <c r="BN96" i="1"/>
  <c r="BO96" i="1"/>
  <c r="BP96" i="1"/>
  <c r="P97" i="1"/>
  <c r="Q97" i="1"/>
  <c r="T97" i="1"/>
  <c r="AL97" i="1"/>
  <c r="AM97" i="1"/>
  <c r="AW97" i="1"/>
  <c r="AX97" i="1"/>
  <c r="BK97" i="1"/>
  <c r="BL97" i="1"/>
  <c r="BM97" i="1"/>
  <c r="BN97" i="1"/>
  <c r="BO97" i="1"/>
  <c r="BP97" i="1"/>
  <c r="J98" i="1"/>
  <c r="K98" i="1"/>
  <c r="L98" i="1"/>
  <c r="M98" i="1"/>
  <c r="N98" i="1"/>
  <c r="O98" i="1"/>
  <c r="Q98" i="1" s="1"/>
  <c r="T98" i="1"/>
  <c r="V98" i="1"/>
  <c r="AF98" i="1"/>
  <c r="AG98" i="1"/>
  <c r="AH98" i="1"/>
  <c r="AI98" i="1"/>
  <c r="AJ98" i="1"/>
  <c r="AK98" i="1"/>
  <c r="AQ98" i="1"/>
  <c r="AR98" i="1"/>
  <c r="AS98" i="1"/>
  <c r="AT98" i="1"/>
  <c r="AU98" i="1"/>
  <c r="AV98" i="1"/>
  <c r="BB98" i="1"/>
  <c r="BK98" i="1"/>
  <c r="BC98" i="1"/>
  <c r="BD98" i="1"/>
  <c r="BE98" i="1"/>
  <c r="BF98" i="1"/>
  <c r="BG98" i="1"/>
  <c r="P99" i="1"/>
  <c r="Q99" i="1"/>
  <c r="T99" i="1"/>
  <c r="AL99" i="1"/>
  <c r="AM99" i="1"/>
  <c r="AW99" i="1"/>
  <c r="AX99" i="1"/>
  <c r="BK99" i="1"/>
  <c r="BL99" i="1"/>
  <c r="BM99" i="1"/>
  <c r="BN99" i="1"/>
  <c r="BO99" i="1"/>
  <c r="BP99" i="1"/>
  <c r="P100" i="1"/>
  <c r="Q100" i="1"/>
  <c r="T100" i="1"/>
  <c r="AL100" i="1"/>
  <c r="AM100" i="1"/>
  <c r="AW100" i="1"/>
  <c r="AX100" i="1"/>
  <c r="BK100" i="1"/>
  <c r="BL100" i="1"/>
  <c r="BM100" i="1"/>
  <c r="BN100" i="1"/>
  <c r="BO100" i="1"/>
  <c r="BP100" i="1"/>
  <c r="P101" i="1"/>
  <c r="Q101" i="1"/>
  <c r="T101" i="1"/>
  <c r="AL101" i="1"/>
  <c r="AM101" i="1"/>
  <c r="AW101" i="1"/>
  <c r="AX101" i="1"/>
  <c r="BK101" i="1"/>
  <c r="BL101" i="1"/>
  <c r="BM101" i="1"/>
  <c r="BN101" i="1"/>
  <c r="BO101" i="1"/>
  <c r="BP101" i="1"/>
  <c r="J102" i="1"/>
  <c r="T102" i="1" s="1"/>
  <c r="K102" i="1"/>
  <c r="L102" i="1"/>
  <c r="Q102" i="1" s="1"/>
  <c r="M102" i="1"/>
  <c r="N102" i="1"/>
  <c r="O102" i="1"/>
  <c r="V102" i="1"/>
  <c r="AF102" i="1"/>
  <c r="AG102" i="1"/>
  <c r="AH102" i="1"/>
  <c r="AM102" i="1" s="1"/>
  <c r="AI102" i="1"/>
  <c r="AJ102" i="1"/>
  <c r="AK102" i="1"/>
  <c r="AQ102" i="1"/>
  <c r="AR102" i="1"/>
  <c r="AS102" i="1"/>
  <c r="AT102" i="1"/>
  <c r="AU102" i="1"/>
  <c r="AV102" i="1"/>
  <c r="BB102" i="1"/>
  <c r="BK102" i="1"/>
  <c r="BC102" i="1"/>
  <c r="BM102" i="1" s="1"/>
  <c r="BD102" i="1"/>
  <c r="BE102" i="1"/>
  <c r="BL102" i="1" s="1"/>
  <c r="BF102" i="1"/>
  <c r="BG102" i="1"/>
  <c r="P103" i="1"/>
  <c r="Q103" i="1"/>
  <c r="T103" i="1"/>
  <c r="AL103" i="1"/>
  <c r="AM103" i="1"/>
  <c r="AW103" i="1"/>
  <c r="AX103" i="1"/>
  <c r="BK103" i="1"/>
  <c r="BL103" i="1"/>
  <c r="BM103" i="1"/>
  <c r="BN103" i="1"/>
  <c r="BO103" i="1"/>
  <c r="BP103" i="1"/>
  <c r="P104" i="1"/>
  <c r="Q104" i="1"/>
  <c r="T104" i="1"/>
  <c r="AL104" i="1"/>
  <c r="AM104" i="1"/>
  <c r="AW104" i="1"/>
  <c r="AX104" i="1"/>
  <c r="BK104" i="1"/>
  <c r="BL104" i="1"/>
  <c r="BM104" i="1"/>
  <c r="BN104" i="1"/>
  <c r="BO104" i="1"/>
  <c r="BP104" i="1"/>
  <c r="J105" i="1"/>
  <c r="T105" i="1" s="1"/>
  <c r="K105" i="1"/>
  <c r="L105" i="1"/>
  <c r="Q105" i="1" s="1"/>
  <c r="M105" i="1"/>
  <c r="N105" i="1"/>
  <c r="O105" i="1"/>
  <c r="P105" i="1"/>
  <c r="V105" i="1"/>
  <c r="AF105" i="1"/>
  <c r="AG105" i="1"/>
  <c r="AH105" i="1"/>
  <c r="AI105" i="1"/>
  <c r="AJ105" i="1"/>
  <c r="AK105" i="1"/>
  <c r="AL105" i="1" s="1"/>
  <c r="AM105" i="1"/>
  <c r="AQ105" i="1"/>
  <c r="AR105" i="1"/>
  <c r="AS105" i="1"/>
  <c r="AX105" i="1" s="1"/>
  <c r="AT105" i="1"/>
  <c r="AU105" i="1"/>
  <c r="AV105" i="1"/>
  <c r="BB105" i="1"/>
  <c r="BK105" i="1" s="1"/>
  <c r="BC105" i="1"/>
  <c r="BM105" i="1"/>
  <c r="BD105" i="1"/>
  <c r="BN105" i="1" s="1"/>
  <c r="BE105" i="1"/>
  <c r="BL105" i="1" s="1"/>
  <c r="BF105" i="1"/>
  <c r="BG105" i="1"/>
  <c r="BO105" i="1"/>
  <c r="P106" i="1"/>
  <c r="Q106" i="1"/>
  <c r="T106" i="1"/>
  <c r="AL106" i="1"/>
  <c r="AM106" i="1"/>
  <c r="AW106" i="1"/>
  <c r="AX106" i="1"/>
  <c r="BK106" i="1"/>
  <c r="BL106" i="1"/>
  <c r="BM106" i="1"/>
  <c r="BN106" i="1"/>
  <c r="BO106" i="1"/>
  <c r="BP106" i="1"/>
  <c r="J107" i="1"/>
  <c r="T107" i="1"/>
  <c r="K107" i="1"/>
  <c r="L107" i="1"/>
  <c r="Q107" i="1" s="1"/>
  <c r="M107" i="1"/>
  <c r="N107" i="1"/>
  <c r="O107" i="1"/>
  <c r="V107" i="1"/>
  <c r="AF107" i="1"/>
  <c r="AG107" i="1"/>
  <c r="AH107" i="1"/>
  <c r="AI107" i="1"/>
  <c r="AJ107" i="1"/>
  <c r="AK107" i="1"/>
  <c r="AQ107" i="1"/>
  <c r="AR107" i="1"/>
  <c r="AS107" i="1"/>
  <c r="AT107" i="1"/>
  <c r="AU107" i="1"/>
  <c r="AV107" i="1"/>
  <c r="AW107" i="1" s="1"/>
  <c r="BB107" i="1"/>
  <c r="BC107" i="1"/>
  <c r="BM107" i="1"/>
  <c r="BD107" i="1"/>
  <c r="BN107" i="1" s="1"/>
  <c r="BE107" i="1"/>
  <c r="BL107" i="1" s="1"/>
  <c r="BP107" i="1"/>
  <c r="BF107" i="1"/>
  <c r="BG107" i="1"/>
  <c r="P108" i="1"/>
  <c r="Q108" i="1"/>
  <c r="T108" i="1"/>
  <c r="AL108" i="1"/>
  <c r="AM108" i="1"/>
  <c r="AW108" i="1"/>
  <c r="AX108" i="1"/>
  <c r="BK108" i="1"/>
  <c r="BL108" i="1"/>
  <c r="BM108" i="1"/>
  <c r="BN108" i="1"/>
  <c r="BO108" i="1"/>
  <c r="BP108" i="1"/>
  <c r="J109" i="1"/>
  <c r="K109" i="1"/>
  <c r="L109" i="1"/>
  <c r="M109" i="1"/>
  <c r="N109" i="1"/>
  <c r="O109" i="1"/>
  <c r="V109" i="1"/>
  <c r="AF109" i="1"/>
  <c r="AL109" i="1" s="1"/>
  <c r="AG109" i="1"/>
  <c r="AH109" i="1"/>
  <c r="AM109" i="1" s="1"/>
  <c r="AI109" i="1"/>
  <c r="AJ109" i="1"/>
  <c r="AK109" i="1"/>
  <c r="AQ109" i="1"/>
  <c r="AR109" i="1"/>
  <c r="AS109" i="1"/>
  <c r="AT109" i="1"/>
  <c r="AU109" i="1"/>
  <c r="AV109" i="1"/>
  <c r="BB109" i="1"/>
  <c r="BK109" i="1"/>
  <c r="BC109" i="1"/>
  <c r="BD109" i="1"/>
  <c r="BE109" i="1"/>
  <c r="BF109" i="1"/>
  <c r="BP109" i="1" s="1"/>
  <c r="BG109" i="1"/>
  <c r="BN109" i="1" s="1"/>
  <c r="P110" i="1"/>
  <c r="Q110" i="1"/>
  <c r="T110" i="1"/>
  <c r="AL110" i="1"/>
  <c r="AM110" i="1"/>
  <c r="AW110" i="1"/>
  <c r="AX110" i="1"/>
  <c r="BK110" i="1"/>
  <c r="BL110" i="1"/>
  <c r="BM110" i="1"/>
  <c r="BN110" i="1"/>
  <c r="BO110" i="1"/>
  <c r="BP110" i="1"/>
  <c r="J111" i="1"/>
  <c r="K111" i="1"/>
  <c r="L111" i="1"/>
  <c r="Q111" i="1" s="1"/>
  <c r="M111" i="1"/>
  <c r="N111" i="1"/>
  <c r="O111" i="1"/>
  <c r="T111" i="1"/>
  <c r="V111" i="1"/>
  <c r="AF111" i="1"/>
  <c r="AG111" i="1"/>
  <c r="AH111" i="1"/>
  <c r="AM111" i="1" s="1"/>
  <c r="AI111" i="1"/>
  <c r="AJ111" i="1"/>
  <c r="AK111" i="1"/>
  <c r="AL111" i="1" s="1"/>
  <c r="AQ111" i="1"/>
  <c r="AR111" i="1"/>
  <c r="AS111" i="1"/>
  <c r="AT111" i="1"/>
  <c r="AU111" i="1"/>
  <c r="AV111" i="1"/>
  <c r="AW111" i="1" s="1"/>
  <c r="BB111" i="1"/>
  <c r="BK111" i="1" s="1"/>
  <c r="BC111" i="1"/>
  <c r="BD111" i="1"/>
  <c r="BN111" i="1"/>
  <c r="BE111" i="1"/>
  <c r="BF111" i="1"/>
  <c r="BO111" i="1" s="1"/>
  <c r="BG111" i="1"/>
  <c r="P112" i="1"/>
  <c r="Q112" i="1"/>
  <c r="T112" i="1"/>
  <c r="AL112" i="1"/>
  <c r="AM112" i="1"/>
  <c r="AW112" i="1"/>
  <c r="AX112" i="1"/>
  <c r="BK112" i="1"/>
  <c r="BL112" i="1"/>
  <c r="BM112" i="1"/>
  <c r="BN112" i="1"/>
  <c r="BO112" i="1"/>
  <c r="BP112" i="1"/>
  <c r="J113" i="1"/>
  <c r="T113" i="1"/>
  <c r="K113" i="1"/>
  <c r="L113" i="1"/>
  <c r="M113" i="1"/>
  <c r="N113" i="1"/>
  <c r="O113" i="1"/>
  <c r="V113" i="1"/>
  <c r="AF113" i="1"/>
  <c r="AG113" i="1"/>
  <c r="AH113" i="1"/>
  <c r="AI113" i="1"/>
  <c r="AJ113" i="1"/>
  <c r="AK113" i="1"/>
  <c r="AQ113" i="1"/>
  <c r="AW113" i="1" s="1"/>
  <c r="AR113" i="1"/>
  <c r="AS113" i="1"/>
  <c r="AT113" i="1"/>
  <c r="AU113" i="1"/>
  <c r="AV113" i="1"/>
  <c r="AX113" i="1" s="1"/>
  <c r="BB113" i="1"/>
  <c r="BK113" i="1" s="1"/>
  <c r="BC113" i="1"/>
  <c r="BM113" i="1"/>
  <c r="BD113" i="1"/>
  <c r="BE113" i="1"/>
  <c r="BL113" i="1" s="1"/>
  <c r="BF113" i="1"/>
  <c r="BP113" i="1"/>
  <c r="BG113" i="1"/>
  <c r="BO113" i="1" s="1"/>
  <c r="P114" i="1"/>
  <c r="Q114" i="1"/>
  <c r="T114" i="1"/>
  <c r="AL114" i="1"/>
  <c r="AM114" i="1"/>
  <c r="AW114" i="1"/>
  <c r="AX114" i="1"/>
  <c r="BK114" i="1"/>
  <c r="BL114" i="1"/>
  <c r="BM114" i="1"/>
  <c r="BN114" i="1"/>
  <c r="BO114" i="1"/>
  <c r="BP114" i="1"/>
  <c r="J115" i="1"/>
  <c r="P115" i="1" s="1"/>
  <c r="T115" i="1"/>
  <c r="K115" i="1"/>
  <c r="L115" i="1"/>
  <c r="M115" i="1"/>
  <c r="N115" i="1"/>
  <c r="O115" i="1"/>
  <c r="V115" i="1"/>
  <c r="AF115" i="1"/>
  <c r="AG115" i="1"/>
  <c r="AH115" i="1"/>
  <c r="AI115" i="1"/>
  <c r="AJ115" i="1"/>
  <c r="AK115" i="1"/>
  <c r="AQ115" i="1"/>
  <c r="AR115" i="1"/>
  <c r="AS115" i="1"/>
  <c r="AT115" i="1"/>
  <c r="AU115" i="1"/>
  <c r="AV115" i="1"/>
  <c r="AX115" i="1" s="1"/>
  <c r="AW115" i="1"/>
  <c r="BB115" i="1"/>
  <c r="BC115" i="1"/>
  <c r="BD115" i="1"/>
  <c r="BE115" i="1"/>
  <c r="BF115" i="1"/>
  <c r="BG115" i="1"/>
  <c r="P116" i="1"/>
  <c r="Q116" i="1"/>
  <c r="T116" i="1"/>
  <c r="AL116" i="1"/>
  <c r="AM116" i="1"/>
  <c r="AW116" i="1"/>
  <c r="AX116" i="1"/>
  <c r="BK116" i="1"/>
  <c r="BL116" i="1"/>
  <c r="BM116" i="1"/>
  <c r="BN116" i="1"/>
  <c r="BO116" i="1"/>
  <c r="BP116" i="1"/>
  <c r="P117" i="1"/>
  <c r="Q117" i="1"/>
  <c r="T117" i="1"/>
  <c r="AL117" i="1"/>
  <c r="AM117" i="1"/>
  <c r="AW117" i="1"/>
  <c r="AX117" i="1"/>
  <c r="BK117" i="1"/>
  <c r="BL117" i="1"/>
  <c r="BM117" i="1"/>
  <c r="BN117" i="1"/>
  <c r="BO117" i="1"/>
  <c r="BP117" i="1"/>
  <c r="J118" i="1"/>
  <c r="K118" i="1"/>
  <c r="L118" i="1"/>
  <c r="M118" i="1"/>
  <c r="N118" i="1"/>
  <c r="O118" i="1"/>
  <c r="Q118" i="1" s="1"/>
  <c r="T118" i="1"/>
  <c r="V118" i="1"/>
  <c r="AF118" i="1"/>
  <c r="AG118" i="1"/>
  <c r="AH118" i="1"/>
  <c r="AI118" i="1"/>
  <c r="AJ118" i="1"/>
  <c r="AK118" i="1"/>
  <c r="AQ118" i="1"/>
  <c r="AR118" i="1"/>
  <c r="AS118" i="1"/>
  <c r="AT118" i="1"/>
  <c r="AU118" i="1"/>
  <c r="AV118" i="1"/>
  <c r="AW118" i="1" s="1"/>
  <c r="BB118" i="1"/>
  <c r="BK118" i="1" s="1"/>
  <c r="BC118" i="1"/>
  <c r="BM118" i="1"/>
  <c r="BD118" i="1"/>
  <c r="BE118" i="1"/>
  <c r="BF118" i="1"/>
  <c r="BG118" i="1"/>
  <c r="BO118" i="1"/>
  <c r="P119" i="1"/>
  <c r="Q119" i="1"/>
  <c r="T119" i="1"/>
  <c r="AL119" i="1"/>
  <c r="AM119" i="1"/>
  <c r="AW119" i="1"/>
  <c r="AX119" i="1"/>
  <c r="BK119" i="1"/>
  <c r="BL119" i="1"/>
  <c r="BM119" i="1"/>
  <c r="BN119" i="1"/>
  <c r="BO119" i="1"/>
  <c r="BP119" i="1"/>
  <c r="P120" i="1"/>
  <c r="Q120" i="1"/>
  <c r="T120" i="1"/>
  <c r="AL120" i="1"/>
  <c r="AM120" i="1"/>
  <c r="AW120" i="1"/>
  <c r="AX120" i="1"/>
  <c r="BK120" i="1"/>
  <c r="BL120" i="1"/>
  <c r="BM120" i="1"/>
  <c r="BN120" i="1"/>
  <c r="BO120" i="1"/>
  <c r="BP120" i="1"/>
  <c r="BO83" i="1"/>
  <c r="P111" i="1"/>
  <c r="AW105" i="1"/>
  <c r="P98" i="1"/>
  <c r="AW77" i="1"/>
  <c r="AL58" i="1"/>
  <c r="AW44" i="1"/>
  <c r="AW41" i="1"/>
  <c r="P39" i="1"/>
  <c r="Q16" i="1"/>
  <c r="BP118" i="1"/>
  <c r="BK115" i="1"/>
  <c r="BK107" i="1"/>
  <c r="BK90" i="1"/>
  <c r="BK88" i="1"/>
  <c r="BK79" i="1"/>
  <c r="AW72" i="1"/>
  <c r="BN58" i="1"/>
  <c r="BO107" i="1"/>
  <c r="AW102" i="1"/>
  <c r="Q83" i="1"/>
  <c r="AX77" i="1"/>
  <c r="AM58" i="1"/>
  <c r="BN41" i="1"/>
  <c r="BN39" i="1"/>
  <c r="BN118" i="1"/>
  <c r="BM111" i="1"/>
  <c r="BO109" i="1"/>
  <c r="Q109" i="1"/>
  <c r="P107" i="1"/>
  <c r="BP105" i="1"/>
  <c r="AM88" i="1"/>
  <c r="AM79" i="1"/>
  <c r="AX74" i="1"/>
  <c r="BL72" i="1"/>
  <c r="BO49" i="1"/>
  <c r="AL49" i="1"/>
  <c r="BM41" i="1"/>
  <c r="Q41" i="1"/>
  <c r="BL39" i="1"/>
  <c r="AX39" i="1"/>
  <c r="BK23" i="1"/>
  <c r="AW18" i="1"/>
  <c r="AM18" i="1"/>
  <c r="BN115" i="1"/>
  <c r="Q115" i="1"/>
  <c r="BN102" i="1"/>
  <c r="BP58" i="1"/>
  <c r="AL39" i="1"/>
  <c r="BD133" i="1"/>
  <c r="BN77" i="1"/>
  <c r="AX102" i="1"/>
  <c r="AW79" i="1"/>
  <c r="AX49" i="1"/>
  <c r="BL41" i="1"/>
  <c r="AH12" i="1"/>
  <c r="BM27" i="1"/>
  <c r="BN37" i="1"/>
  <c r="AL115" i="1"/>
  <c r="AM115" i="1"/>
  <c r="BM23" i="1"/>
  <c r="AW109" i="1"/>
  <c r="P83" i="1"/>
  <c r="Q39" i="1"/>
  <c r="BK13" i="1"/>
  <c r="AL18" i="1"/>
  <c r="BN79" i="1"/>
  <c r="BL111" i="1"/>
  <c r="AW98" i="1"/>
  <c r="BK18" i="1"/>
  <c r="AX88" i="1"/>
  <c r="BN113" i="1"/>
  <c r="BM88" i="1"/>
  <c r="BM16" i="1"/>
  <c r="BN16" i="1"/>
  <c r="Q13" i="1"/>
  <c r="BP98" i="1"/>
  <c r="BL98" i="1"/>
  <c r="BL83" i="1"/>
  <c r="AX83" i="1"/>
  <c r="AW83" i="1"/>
  <c r="AL107" i="1"/>
  <c r="AM107" i="1"/>
  <c r="BP90" i="1"/>
  <c r="AL13" i="1"/>
  <c r="AM23" i="1"/>
  <c r="AX98" i="1"/>
  <c r="Q88" i="1"/>
  <c r="BM77" i="1"/>
  <c r="AL77" i="1"/>
  <c r="AM44" i="1"/>
  <c r="BP18" i="1"/>
  <c r="T18" i="1"/>
  <c r="BP16" i="1"/>
  <c r="N133" i="1"/>
  <c r="BB133" i="1"/>
  <c r="BE133" i="1"/>
  <c r="BG133" i="1"/>
  <c r="BC133" i="1"/>
  <c r="BF133" i="1"/>
  <c r="P90" i="1" l="1"/>
  <c r="T90" i="1"/>
  <c r="BL49" i="1"/>
  <c r="BP49" i="1"/>
  <c r="P23" i="1"/>
  <c r="Q23" i="1"/>
  <c r="AX118" i="1"/>
  <c r="P102" i="1"/>
  <c r="BP111" i="1"/>
  <c r="P58" i="1"/>
  <c r="Q58" i="1"/>
  <c r="AU12" i="1"/>
  <c r="M12" i="1"/>
  <c r="M133" i="1" s="1"/>
  <c r="AV12" i="1"/>
  <c r="BP77" i="1"/>
  <c r="BO77" i="1"/>
  <c r="BN74" i="1"/>
  <c r="BK27" i="1"/>
  <c r="BB12" i="1"/>
  <c r="AK12" i="1"/>
  <c r="AM27" i="1"/>
  <c r="AF12" i="1"/>
  <c r="AT12" i="1"/>
  <c r="L12" i="1"/>
  <c r="L133" i="1" s="1"/>
  <c r="BL115" i="1"/>
  <c r="BP115" i="1"/>
  <c r="BL109" i="1"/>
  <c r="AX109" i="1"/>
  <c r="Q113" i="1"/>
  <c r="P113" i="1"/>
  <c r="BN90" i="1"/>
  <c r="AR12" i="1"/>
  <c r="AG12" i="1"/>
  <c r="O12" i="1"/>
  <c r="P74" i="1"/>
  <c r="BP88" i="1"/>
  <c r="BM109" i="1"/>
  <c r="BL88" i="1"/>
  <c r="AM74" i="1"/>
  <c r="AL74" i="1"/>
  <c r="Q27" i="1"/>
  <c r="BL23" i="1"/>
  <c r="AS12" i="1"/>
  <c r="BN18" i="1"/>
  <c r="AL16" i="1"/>
  <c r="AQ12" i="1"/>
  <c r="BF12" i="1"/>
  <c r="AL98" i="1"/>
  <c r="AM98" i="1"/>
  <c r="BP102" i="1"/>
  <c r="BO102" i="1"/>
  <c r="BM98" i="1"/>
  <c r="BN98" i="1"/>
  <c r="K12" i="1"/>
  <c r="K133" i="1" s="1"/>
  <c r="BM90" i="1"/>
  <c r="BC12" i="1"/>
  <c r="BE12" i="1"/>
  <c r="BP13" i="1"/>
  <c r="BL13" i="1"/>
  <c r="BO98" i="1"/>
  <c r="AM118" i="1"/>
  <c r="AL118" i="1"/>
  <c r="AW90" i="1"/>
  <c r="AX90" i="1"/>
  <c r="BL90" i="1"/>
  <c r="Q79" i="1"/>
  <c r="P79" i="1"/>
  <c r="P77" i="1"/>
  <c r="Q77" i="1"/>
  <c r="AW39" i="1"/>
  <c r="AJ12" i="1"/>
  <c r="BP44" i="1"/>
  <c r="BO44" i="1"/>
  <c r="T109" i="1"/>
  <c r="P109" i="1"/>
  <c r="BD12" i="1"/>
  <c r="J12" i="1"/>
  <c r="BO79" i="1"/>
  <c r="AL113" i="1"/>
  <c r="AM113" i="1"/>
  <c r="AX107" i="1"/>
  <c r="BO23" i="1"/>
  <c r="BP23" i="1"/>
  <c r="AX23" i="1"/>
  <c r="BL18" i="1"/>
  <c r="BL118" i="1"/>
  <c r="BM115" i="1"/>
  <c r="BO115" i="1"/>
  <c r="V12" i="1"/>
  <c r="P118" i="1"/>
  <c r="AX111" i="1"/>
  <c r="AL102" i="1"/>
  <c r="AM77" i="1"/>
  <c r="BP41" i="1"/>
  <c r="BO41" i="1"/>
  <c r="T41" i="1"/>
  <c r="P41" i="1"/>
  <c r="AL27" i="1"/>
  <c r="AX16" i="1"/>
  <c r="BL16" i="1"/>
  <c r="AW16" i="1"/>
  <c r="BO72" i="1"/>
  <c r="Q44" i="1"/>
  <c r="AW58" i="1"/>
  <c r="BG12" i="1"/>
  <c r="BO13" i="1"/>
  <c r="P37" i="1"/>
  <c r="BM72" i="1"/>
  <c r="AM16" i="1"/>
  <c r="BL12" i="1" l="1"/>
  <c r="BE134" i="1"/>
  <c r="BC134" i="1"/>
  <c r="BM12" i="1"/>
  <c r="BK12" i="1"/>
  <c r="BB134" i="1"/>
  <c r="O133" i="1"/>
  <c r="Q12" i="1"/>
  <c r="Q133" i="1" s="1"/>
  <c r="P12" i="1"/>
  <c r="P133" i="1" s="1"/>
  <c r="AX12" i="1"/>
  <c r="AW12" i="1"/>
  <c r="BF134" i="1"/>
  <c r="BP12" i="1"/>
  <c r="BI12" i="1"/>
  <c r="BG134" i="1"/>
  <c r="BH12" i="1"/>
  <c r="BO12" i="1"/>
  <c r="BD134" i="1"/>
  <c r="BN12" i="1"/>
  <c r="T12" i="1"/>
  <c r="J133" i="1"/>
  <c r="AL12" i="1"/>
  <c r="AM12" i="1"/>
</calcChain>
</file>

<file path=xl/sharedStrings.xml><?xml version="1.0" encoding="utf-8"?>
<sst xmlns="http://schemas.openxmlformats.org/spreadsheetml/2006/main" count="1034" uniqueCount="414">
  <si>
    <t>Informes Sobre la Situación Económica, las Finanzas Públicas y la Deuda Pública, Anexos</t>
  </si>
  <si>
    <t>Primer Trimestre de 2011</t>
  </si>
  <si>
    <t>ya contiene el último cambio de R38 que hizo la UPCP el 28 abril</t>
  </si>
  <si>
    <t>Evolución de las Erogaciones Correspondientes al Anexo para la Igualdad entre Mujeres y Hombres</t>
  </si>
  <si>
    <t>Enero - Marzo de 2011</t>
  </si>
  <si>
    <t>(pesos)</t>
  </si>
  <si>
    <t>Avance en el ejercicio del presupuesto</t>
  </si>
  <si>
    <t>Ramo</t>
  </si>
  <si>
    <t>Aprobado 
anual</t>
  </si>
  <si>
    <t>Autorizado anual</t>
  </si>
  <si>
    <t>Autorizado al periodo</t>
  </si>
  <si>
    <t>Pagado</t>
  </si>
  <si>
    <t>Porcentaje de avance</t>
  </si>
  <si>
    <t>Anexo 10</t>
  </si>
  <si>
    <t>Descripción</t>
  </si>
  <si>
    <t>Ene</t>
  </si>
  <si>
    <t>Ene - Feb</t>
  </si>
  <si>
    <t>Ene - Mar</t>
  </si>
  <si>
    <t>Aprobado anual</t>
  </si>
  <si>
    <t>Autorizado  al periodo</t>
  </si>
  <si>
    <t>(a)</t>
  </si>
  <si>
    <t>(b)</t>
  </si>
  <si>
    <t>(c)</t>
  </si>
  <si>
    <t>(d)</t>
  </si>
  <si>
    <t>(e)</t>
  </si>
  <si>
    <t>(f)</t>
  </si>
  <si>
    <t>(f) / (a) * 100</t>
  </si>
  <si>
    <t>(f) / (c) * 100</t>
  </si>
  <si>
    <t>TOTAL</t>
  </si>
  <si>
    <t xml:space="preserve">01 Poder Legislativo  </t>
  </si>
  <si>
    <t>R001</t>
  </si>
  <si>
    <t>Actividades derivadas del trabajo legislativo  1/</t>
  </si>
  <si>
    <t>R002</t>
  </si>
  <si>
    <t>Entregar a la Cámara de Diputados del H. Congreso de la Unión, el informe sobre la revisión de la Cuenta de la Hacienda Pública Federal 2/</t>
  </si>
  <si>
    <t>03 Poder Judicial  3/</t>
  </si>
  <si>
    <t>Otras actividades</t>
  </si>
  <si>
    <t>04 Gobernación</t>
  </si>
  <si>
    <t>P004</t>
  </si>
  <si>
    <t xml:space="preserve">Divulgación de las acciones en materia de derechos humanos
</t>
  </si>
  <si>
    <t>P006</t>
  </si>
  <si>
    <t>Planeación demográfica del país</t>
  </si>
  <si>
    <t>E015</t>
  </si>
  <si>
    <t>Promover la atención y prevención de la violencia contra las mujeres</t>
  </si>
  <si>
    <t>E011</t>
  </si>
  <si>
    <t>Promover la Protección de los Derechos Humanos y Prevenir la Discriminación</t>
  </si>
  <si>
    <t>05 Relaciones Exteriores</t>
  </si>
  <si>
    <t>P003</t>
  </si>
  <si>
    <t>Coordinación de la política exterior de México en materia de derechos humanos y democracia  4/</t>
  </si>
  <si>
    <t>P008</t>
  </si>
  <si>
    <t>Foros, publicaciones y actividades en materia de equidad de género</t>
  </si>
  <si>
    <t>E002</t>
  </si>
  <si>
    <t>Protección y asistencia consular</t>
  </si>
  <si>
    <t xml:space="preserve">06 Hacienda y Crédito Público </t>
  </si>
  <si>
    <t>F019</t>
  </si>
  <si>
    <t>Acciones para la igualdad de Género con población indígena</t>
  </si>
  <si>
    <t>O001</t>
  </si>
  <si>
    <t>Actividades de Apoyo a la Función Pública y Buen Gobierno</t>
  </si>
  <si>
    <t>M001</t>
  </si>
  <si>
    <t>Actividades de Apoyo Administrativo</t>
  </si>
  <si>
    <t>S010</t>
  </si>
  <si>
    <t>Fortalecimiento a la Transversalidad de la Perspectiva de Género</t>
  </si>
  <si>
    <t>S229</t>
  </si>
  <si>
    <t>Fortalecimiento a las Políticas Municipales de Igualdad y Equidad entre Mujeres y Hombres</t>
  </si>
  <si>
    <t>F032</t>
  </si>
  <si>
    <t>Fortalecimiento de capacidades indígenas</t>
  </si>
  <si>
    <t>S177</t>
  </si>
  <si>
    <t>Programa de Esquema de financiamiento y subsidio federal para vivienda</t>
  </si>
  <si>
    <t>S181</t>
  </si>
  <si>
    <t>Programa Organización Productiva para Mujeres Indígenas (POPMI)</t>
  </si>
  <si>
    <t>P010</t>
  </si>
  <si>
    <t>Promoción y coordinación de las acciones para la equidad de género</t>
  </si>
  <si>
    <t>07 Defensa Nacional</t>
  </si>
  <si>
    <t>A900</t>
  </si>
  <si>
    <t xml:space="preserve">Capacitación y sensibilización para efectivos en perspectiva de género </t>
  </si>
  <si>
    <t>08  Agricultura, Ganadería,  Desarrollo Rural, Pesca y Alimentación</t>
  </si>
  <si>
    <t>P001</t>
  </si>
  <si>
    <t>Registro, Control y Seguimiento de los Programas Presupuestarios</t>
  </si>
  <si>
    <t>09 Comunicaciones y Transportes</t>
  </si>
  <si>
    <t>Definición y Conducción de la política de comunicaciones y transportes  5/</t>
  </si>
  <si>
    <t>G007</t>
  </si>
  <si>
    <t>Supervisión, inspección y verificación del sistema Nacional e-México</t>
  </si>
  <si>
    <t>10 Economía</t>
  </si>
  <si>
    <t>S020</t>
  </si>
  <si>
    <t>Fondo de Apoyo para la Micro, Pequeña y Mediana Empresa ( Fondo PYME)</t>
  </si>
  <si>
    <t>S016</t>
  </si>
  <si>
    <t xml:space="preserve">Fondo de Microfinanciamiento para Mujeres Rurales (FOMMUR)
</t>
  </si>
  <si>
    <t>S017</t>
  </si>
  <si>
    <t>Fondo Nacional de Apoyos para Empresas en Solidaridad (FONAES)</t>
  </si>
  <si>
    <t>S021</t>
  </si>
  <si>
    <t xml:space="preserve">Programa Nacional de Financiamiento al Microempresario </t>
  </si>
  <si>
    <t>11 Educación</t>
  </si>
  <si>
    <t>S205</t>
  </si>
  <si>
    <t>Deporte  6/</t>
  </si>
  <si>
    <t>S206</t>
  </si>
  <si>
    <t>Sistema Mexicano del Deporte de Alto Rendimiento</t>
  </si>
  <si>
    <t>E032</t>
  </si>
  <si>
    <t>Diseño y aplicación de políticas de equidad de género</t>
  </si>
  <si>
    <t>S108</t>
  </si>
  <si>
    <t>Programa Becas de apoyo a la Educación Básica de Madres Jóvenes y Jóvenes Embarazadas</t>
  </si>
  <si>
    <t>U018</t>
  </si>
  <si>
    <t>Programa de Becas</t>
  </si>
  <si>
    <t>S111</t>
  </si>
  <si>
    <t>Programa de Educación Básica para Niños y Niñas de Familias Jornaleras Agrícolas Migrantes</t>
  </si>
  <si>
    <t>S127</t>
  </si>
  <si>
    <t>Programa del Sistema Nacional de Formación Continua y Superación Profesional de Maestros de Educación Básica en Servicio</t>
  </si>
  <si>
    <t>S235</t>
  </si>
  <si>
    <t xml:space="preserve">Programa Integral de Fortalecimiento Institucional </t>
  </si>
  <si>
    <t>12 Salud</t>
  </si>
  <si>
    <t>P017</t>
  </si>
  <si>
    <t>Atención de la Salud Reproductiva  y la Igualdad de Género en Salud</t>
  </si>
  <si>
    <t>P012</t>
  </si>
  <si>
    <t>Calidad en Salud e Innovación</t>
  </si>
  <si>
    <t>E010</t>
  </si>
  <si>
    <t>Formación de recursos humanos especializados para la salud (Hospitales)</t>
  </si>
  <si>
    <t>E022</t>
  </si>
  <si>
    <t>Investigación y desarrollo tecnológico en salud</t>
  </si>
  <si>
    <t>E023</t>
  </si>
  <si>
    <t>Prestación de servicios en los diferentes niveles de atención a la salud</t>
  </si>
  <si>
    <t>P019</t>
  </si>
  <si>
    <t>Prevención contra la Obesidad</t>
  </si>
  <si>
    <t>E025</t>
  </si>
  <si>
    <t>Prevención y atención contra las adicciones</t>
  </si>
  <si>
    <t>P016</t>
  </si>
  <si>
    <t>Prevención y atención del VIH/SIDA y otras ITS</t>
  </si>
  <si>
    <t>S150</t>
  </si>
  <si>
    <t>Programas de Atención a Familias y Población Vulnerable</t>
  </si>
  <si>
    <t>S174</t>
  </si>
  <si>
    <t>Programa de estancias infantiles para apoyar a madres trabajadoras</t>
  </si>
  <si>
    <t>P014</t>
  </si>
  <si>
    <t>Promoción de la salud, prevención y control de enfermedades crónico degenerativas y transmisibles y lesiones</t>
  </si>
  <si>
    <t>K011</t>
  </si>
  <si>
    <t>Proyectos de infraestructura social en salud</t>
  </si>
  <si>
    <t>P018</t>
  </si>
  <si>
    <t>Reducción de la Mortalidad Materna</t>
  </si>
  <si>
    <t>13 Marina</t>
  </si>
  <si>
    <t>K012</t>
  </si>
  <si>
    <t>Proyectos de infraestructura social de asistencia y seguridad social</t>
  </si>
  <si>
    <t>14 Trabajo y Previsión Social</t>
  </si>
  <si>
    <t>E005</t>
  </si>
  <si>
    <t>Fomento de la equidad de género y la no discriminación en el mercado laboral</t>
  </si>
  <si>
    <t>Procuración de justicia laboral</t>
  </si>
  <si>
    <t>15 Reforma Agraria</t>
  </si>
  <si>
    <t>S088</t>
  </si>
  <si>
    <t xml:space="preserve">Programa de la Mujer en el Sector Agrario (PROMUSAG) </t>
  </si>
  <si>
    <t>16 Medio Ambiente y Recursos Naturales</t>
  </si>
  <si>
    <t>P002</t>
  </si>
  <si>
    <t>Planeación, Evaluación Ambiental y Conservación de Polígonos Forestales</t>
  </si>
  <si>
    <t>S046</t>
  </si>
  <si>
    <t>Programa de Conservación para el Desarrollo Sostenible (PROCODES)</t>
  </si>
  <si>
    <t>S071</t>
  </si>
  <si>
    <t xml:space="preserve">Programa de Empleo Temporal </t>
  </si>
  <si>
    <t>17 Procuraduría General de la República</t>
  </si>
  <si>
    <t>Investigar y perseguir los delitos del orden federal</t>
  </si>
  <si>
    <t>E003</t>
  </si>
  <si>
    <t>Investigar y perseguir los delitos relativos a la Delincuencia Organizada</t>
  </si>
  <si>
    <t>E013</t>
  </si>
  <si>
    <t>Promoción del Desarrollo Humano y Planeación Institucional</t>
  </si>
  <si>
    <t>E009</t>
  </si>
  <si>
    <t>Promoción del respeto a los derechos humanos y atención a víctimas del delito</t>
  </si>
  <si>
    <t>19 Aportaciones a Seguridad Social</t>
  </si>
  <si>
    <t>J014</t>
  </si>
  <si>
    <t>Apoyo económico a viudas de veteranos de la Revolución Mexicana</t>
  </si>
  <si>
    <t>20 Desarrollo social</t>
  </si>
  <si>
    <t>S058</t>
  </si>
  <si>
    <t>Programa de ahorro y subsidio y crédito para la vivienda "Tu Casa"</t>
  </si>
  <si>
    <t>S155</t>
  </si>
  <si>
    <t>Programa de Apoyo a las Instancias de Mujeres en las Entidades Federativas para implementar y ejecutar programas de prevención de violencia contra las mujeres</t>
  </si>
  <si>
    <t>S070</t>
  </si>
  <si>
    <t>Programa de Coinversión Social</t>
  </si>
  <si>
    <t>S048</t>
  </si>
  <si>
    <t>Programa Hábitat</t>
  </si>
  <si>
    <t>S117</t>
  </si>
  <si>
    <t>Programa Vivienda Rural</t>
  </si>
  <si>
    <t>S175</t>
  </si>
  <si>
    <t xml:space="preserve">Rescate de espacios públicos </t>
  </si>
  <si>
    <t>21 Turismo</t>
  </si>
  <si>
    <t>Apoyo a la competitividad y prestadores de servicios turísticos</t>
  </si>
  <si>
    <t>Establecer y conducir la política de turismo</t>
  </si>
  <si>
    <t>22 Instituto Federal Electoral</t>
  </si>
  <si>
    <t>R003</t>
  </si>
  <si>
    <t>Capacitar y educar para el ejercicio democrático de la ciudadanía</t>
  </si>
  <si>
    <t>R007</t>
  </si>
  <si>
    <t>Fiscalización de los Recursos de los Partidos Políticos</t>
  </si>
  <si>
    <t>27 Función Pública</t>
  </si>
  <si>
    <t>O002</t>
  </si>
  <si>
    <t>Ampliación de la cobertura, impacto y efecto preventivo de la fiscalización a la gestión pública</t>
  </si>
  <si>
    <t>35 Comisión Nacional de los Derechos Humanos</t>
  </si>
  <si>
    <t>Promover, divulgar, dar seguimiento, evaluar y monitorear la política nacional en materia de igualdad entre mujeres y hombres y atender los asuntos de la mujer</t>
  </si>
  <si>
    <t>36 Seguridad Pública</t>
  </si>
  <si>
    <t>E007</t>
  </si>
  <si>
    <t>Fomento de la cultura de la participación ciudadana en la prevención del delito en el marco de la Equidad y Género (Cumplimiento de la LGAMVLV)</t>
  </si>
  <si>
    <t>38 Consejo Nacional de Ciencia y Tecnología</t>
  </si>
  <si>
    <t>F002</t>
  </si>
  <si>
    <t>Apoyos institucionales para actividades científicas, tecnológicas y de innovación</t>
  </si>
  <si>
    <t>40 INEG</t>
  </si>
  <si>
    <t>Producción y difusión de información de estadística y geográfica de interés nacional</t>
  </si>
  <si>
    <t>GYN ISSSTE  7/</t>
  </si>
  <si>
    <t>Control del Estado de Salud de la Embarazada</t>
  </si>
  <si>
    <t>E036</t>
  </si>
  <si>
    <t>Equidad de Género</t>
  </si>
  <si>
    <t>GYR IMSS  7/</t>
  </si>
  <si>
    <t>E008</t>
  </si>
  <si>
    <t>Atención a la salud reproductiva</t>
  </si>
  <si>
    <t>Servicio de Guardería</t>
  </si>
  <si>
    <t>1/ La Cámara de Diputados no ha ejercido recursos.</t>
  </si>
  <si>
    <t>2/ La Auditoría Superior de la Federación no ha comprometido ni ejercido recursos.</t>
  </si>
  <si>
    <t>3/ El Tribunal Electoral del Poder Judicial de la Federación reporta las siguientes cifras: Presupuesto aprobado anual  8,500,000 pesos, Autorizado anual 10,500,000 pesos, Autorizado al mes de marzo 9,000,000.0, y Pagado al mes de marzo 3,927,618 pesos.   La Suprema Corte de Justicia de la Nación no reportó cifras en el sistema (PASH), pero informa  haber ejercido al mes de marzo 22,190.8 pesos, de los cuales 9,082.8 los ejerció en enero, 2,668.0 en febrero y 10,440.0 en marzo.  El Consejo de la Judicatura Federal no reportó cifras  en el sistema (PASH), sin embargo informa que se han ejercido 9,478. 70 pesos al mes de marzo.</t>
  </si>
  <si>
    <t>4/ Los recursos se transfirieron al programa presupuestario P008.</t>
  </si>
  <si>
    <t>5/ No reportaron cifras en el sistema (PASH).</t>
  </si>
  <si>
    <t>6/ Los recursos se transfirieron al programa presupuestario S206. La SEP informa que la CONADE al conocer la asignación en el Anexo 10  realizó un análisis de sus programas sustantivos, y derivado de pláticas con el Instituto Nacional de las Mujeres (INMUJERES), determinó en coordinación con éste, que se atendería con el Programa Presupuestario S206 denominado Sistema Mexicano del Deporte de Alto Rendimiento, a través del otorgamiento de Becas.  Agrega que el Programa Presupuestario S205, no contempla la partida de Becas, ya que sus funciones se orientan  a fortalecer la infraestructura deportiva del país, a través del otorgamiento de recursos económicos a los miembros del SINADE, para la creación, ampliación y mejoramiento de espacios para la práctica del deporte.</t>
  </si>
  <si>
    <t>7/ El presupuesto no suma en el total por ser recursos propios.</t>
  </si>
  <si>
    <t>Segundo Trimestre de 2011</t>
  </si>
  <si>
    <t>Enero - Junio de 2011</t>
  </si>
  <si>
    <t>Ene-Abril</t>
  </si>
  <si>
    <t>Ene - Mayo</t>
  </si>
  <si>
    <t>Ene - Junio</t>
  </si>
  <si>
    <t>01 Poder Legislativo  1/</t>
  </si>
  <si>
    <t xml:space="preserve">Actividades derivadas del trabajo legislativo  </t>
  </si>
  <si>
    <t xml:space="preserve">Entregar a la Cámara de Diputados del H. Congreso de la Unión, el informe sobre la revisión de la Cuenta de la Hacienda Pública Federal </t>
  </si>
  <si>
    <t>03 Poder Judicial  1/</t>
  </si>
  <si>
    <t>Coordinación de la política exterior de México en materia de derechos humanos y democracia  2/</t>
  </si>
  <si>
    <t>Definición y Conducción de la política de comunicaciones y transportes  3/</t>
  </si>
  <si>
    <t>Deporte  4/</t>
  </si>
  <si>
    <t>Formación de recursos humanos especializados para la salud (hospitales)</t>
  </si>
  <si>
    <t>Prevención contra la obesidad</t>
  </si>
  <si>
    <t>Programa de Empleo Temporal (PET)</t>
  </si>
  <si>
    <t>Investigar y perseguir los delitos relativos a la delincuencia organizada</t>
  </si>
  <si>
    <t>GYN ISSSTE    5/  6/</t>
  </si>
  <si>
    <t>GYR IMSS  6/</t>
  </si>
  <si>
    <t>1/ No reportaron cifras.</t>
  </si>
  <si>
    <t>2/ Los recursos se transfirieron al programa presupuestario P008 Foros, publicaciones y actividades en materia de equidad de género.</t>
  </si>
  <si>
    <t>3/ No reportó cifras en el Sistema (PASH).</t>
  </si>
  <si>
    <t>4/ Los recursos se transfirieron al programa presupuestario S206 Sistema Mexicano del Deporte de Alto Rendimiento. La SEP informa que la CONADE al conocer la asignación en el Anexo 10  realizó un análisis de sus programas sustantivos, y derivado de pláticas con el Instituto Nacional de las Mujeres (INMUJERES), determinó en coordinación con éste, que se atendería con el Programa Presupuestario S206 denominado Sistema Mexicano del Deporte de Alto Rendimiento, a través del otorgamiento de Becas.  Agrega que el Programa Presupuestario S205, no contempla la partida de Becas, ya que sus funciones se orientan  a fortalecer la infraestructura deportiva del país, a través del otorgamiento de recursos económicos a los miembros del SINADE, para la creación, ampliación y mejoramiento de espacios para la práctica del deporte.</t>
  </si>
  <si>
    <t>5/ Información no reportada totalmente en el PASH.</t>
  </si>
  <si>
    <t>6/ El presupuesto no suma en el total por ser recursos propios.</t>
  </si>
  <si>
    <t>n.a.: No Aplica.</t>
  </si>
  <si>
    <t>Fuente: Información proporcionada por los ejecutores de gasto.</t>
  </si>
  <si>
    <t>Enero - septiembre de 2011</t>
  </si>
  <si>
    <t>Ene - julio</t>
  </si>
  <si>
    <t>Ene - Agosto</t>
  </si>
  <si>
    <t>Ene - Septiembre</t>
  </si>
  <si>
    <t>Entregar a la Cámara de Diputados del H. Congreso de la Unión, el informe sobre la revisión de la Cuenta de la Hacienda Pública Federal  2/</t>
  </si>
  <si>
    <t xml:space="preserve">Promover la Protección de los Derechos Humanos y Prevenir la Discriminación  </t>
  </si>
  <si>
    <t>Coordinación de la política exterior de México en materia de derechos humanos y democracia   3/</t>
  </si>
  <si>
    <t xml:space="preserve">Definición y Conducción de la política de comunicaciones y transportes  </t>
  </si>
  <si>
    <t>22 Instituto Federal Electoral  5/</t>
  </si>
  <si>
    <t>GYN ISSSTE   5/    6/</t>
  </si>
  <si>
    <t>GYR IMSS      6/  7/</t>
  </si>
  <si>
    <t>2/ No reportaron cifras en el Sistema (PASH), la información que se reporta corresponde a la Auditoría Superior de la Federación, la cual fue proporcionada por medio electrónico.</t>
  </si>
  <si>
    <t>3/ Los recursos se transfirieron al programa presupuestario P008 Foros, publicaciones y actividades en materia de equidad de género.</t>
  </si>
  <si>
    <t>5/ Información que envió el ejecutor de gasto por medio electrónico.</t>
  </si>
  <si>
    <t>7/ Información que envió la Entidad por medio electrónico, no reportó en el Sistema (PASH).</t>
  </si>
  <si>
    <t>Saldos Iniciales</t>
  </si>
  <si>
    <t>vs saldos Iniciales</t>
  </si>
  <si>
    <t>Aprob anual</t>
  </si>
  <si>
    <t>aut periodo</t>
  </si>
  <si>
    <t>aut anual</t>
  </si>
  <si>
    <t>esta nota se envió al final, ya se habían entregado las observaciones</t>
  </si>
  <si>
    <t>En el segundo trimestre de 2011, se reporta un monto de cinco millones de pesos en erogaciones para la Igualdad entre Mujeres y Hombres, no obstante, en este importe se incluyeron recursos para la atención a Grupos Vulnerables, debido a que en el programa E011 “Promover la Protección de los Derechos Humanos y Prevenir la Discriminación” cuya transversalidad comprende ambas vertientes, se distribuyeron recursos para la atención de los dos programas, sin haberse diferenciado. A partir del tercer trimestre, el recurso ejercido en las erogaciones para la Igualdad entre Mujeres y Hombres, correspondiente al Programa Presupuestario señalado, sólo contabilizará los recursos específicamente etiquetados para ello.</t>
  </si>
  <si>
    <t>Ene - nov</t>
  </si>
  <si>
    <t>Ene - Dic</t>
  </si>
  <si>
    <t>Ene - oct</t>
  </si>
  <si>
    <t>pag a oct</t>
  </si>
  <si>
    <t>vs pag a sep</t>
  </si>
  <si>
    <t>vs pag ene dic</t>
  </si>
  <si>
    <t>vs pag ene-dic</t>
  </si>
  <si>
    <t>ene dic</t>
  </si>
  <si>
    <t>vs ene oct</t>
  </si>
  <si>
    <t>vs ene nov</t>
  </si>
  <si>
    <t>ene nov</t>
  </si>
  <si>
    <t xml:space="preserve">  +  </t>
  </si>
  <si>
    <t>Octubre</t>
  </si>
  <si>
    <t>No cargó en el PASH</t>
  </si>
  <si>
    <t>El presupuesto pagado al mes de octubre es menor que el pagado a septiembre</t>
  </si>
  <si>
    <t xml:space="preserve">Definición y Conducción de la política de comunicaciones y transportes </t>
  </si>
  <si>
    <t>No reporta avance en lo que va del año</t>
  </si>
  <si>
    <t>PP</t>
  </si>
  <si>
    <t>RAMO</t>
  </si>
  <si>
    <t>Estado de la información al mes de octubre, con cifras del 16 nov 11-10.30 hrs</t>
  </si>
  <si>
    <t>Género</t>
  </si>
  <si>
    <t>COMENTARIOS</t>
  </si>
  <si>
    <t>08 Agricultura, Ganadería, Desarrollo Rural y  Alimentación</t>
  </si>
  <si>
    <t xml:space="preserve">GYN ISSSTE  </t>
  </si>
  <si>
    <t xml:space="preserve">GYR IMSS  </t>
  </si>
  <si>
    <t xml:space="preserve">  =  </t>
  </si>
  <si>
    <t>La dependencia informa: La diferencia observada entre el presupuesto ejercido reportado al mes de octubre con respecto a lo reportado al mes de septiembre, se origina por una rectificación a la cuenta por liquidar con la cual se registró el gasto en la partida 22104 por un monto de $ 634.50  (Seiscientos treinta y cuatro pesos 50/100, M.N), con lo cual el presupuesto ejercido quedó en 334.50 pesos, utilizados para la compra de insumos a para la Tercera Sesión Ordinaria de la Mesa Interinstitucional de la Perspectiva de Género del Sector Turismo 2011, misma que se celebró el 30 de septiembre del 2011.</t>
  </si>
  <si>
    <t>La dependencia informa: el presupuesto pagado a diciembre es menor al pagado a noviembre, debido a reintegros  a la Tesofe de recursos no ejercidos.</t>
  </si>
  <si>
    <t>La entidad informa: los datos que se reportan son los que constan en los estados financieros a la fecha. ya que serán modificadas durante el mes de marzo de 2012 cuando el IMSS presente a su Consejo Técnico la cuarta evaluación anual de 2011</t>
  </si>
  <si>
    <t>La entidad informa: el presupuesto pagado al mes de octubre es inferior al pagado a septiembre porque se aplicó el  reintegro núm. 37   por  la cantidad de $1'750,000.00. El pagado a dic. es inferior al pagado a oct. debido a que se aplicaron varios reintegros por recurso no ejercido de las  entidades Federativas, de acuerdo a lo establecido en el numeral 4.2.3 y 13 respectivamente, de las reglas de operación del programa.</t>
  </si>
  <si>
    <t>La dependencia inorma: el presupuesto pagado a noviembre es inferior al pagado a octubere, debido a que el presupuesto pendiente de pagar en el mes de noviembre, fue reservado por la SHCP, afectando pagos de servicios y radicación a los estados.</t>
  </si>
  <si>
    <t>La dependencia informa: los recursos se ejercieron del mes de octubre al mes de diciembre por un monto de 38,374,910 pesos. No se reportaron debido a que de origen  estaban etiquetados en la partida 43833 y durante el transcurso del ejercicio se transfirieron a los estados. Las partidas que no estaban incorporadas de inicio  en la automatizacion de los reportes</t>
  </si>
  <si>
    <t>La dependencia informa: los recursos se ejercieron del mes de octubre al mes de diciembre por un monto de 14.0 millones de pesos. No se reportaron debido a que de origen  estaban etiquetados en la partida 43833 y durante el transcurso del ejercicio se transfirieron a los estados. Las partidas que no estaban incorporadas de inicio  en la automatizacion de los reportes</t>
  </si>
  <si>
    <t>11/ La dependencia informa: la falta de ejercicio se debe a la transferencia de recursos entre las partidas de la misma Unidad Administrativa en pro de la operación de la misma.</t>
  </si>
  <si>
    <t>P015</t>
  </si>
  <si>
    <t>Desarrollo y aplicación de programas y políticas en materia de prevención social del delito y promoción de la participación ciudadana</t>
  </si>
  <si>
    <t xml:space="preserve">Promover la prevención, protección y atención en materia de trata de personas </t>
  </si>
  <si>
    <t>Mecanismos de protección a periodistas y defensoras y defensores de derechos humanos</t>
  </si>
  <si>
    <t>S239</t>
  </si>
  <si>
    <t>K025</t>
  </si>
  <si>
    <t>Proyectos de inmuebles (oficinas administrativas)</t>
  </si>
  <si>
    <t>S184</t>
  </si>
  <si>
    <t xml:space="preserve">Programa de igualdad entre mujeres y hombres SDN </t>
  </si>
  <si>
    <t>Programa de Desarrollo de Capacidades, Innovación Tecnológica y Extensionismo Rural</t>
  </si>
  <si>
    <t>Programa de Sustentabilidad de los Recursos Naturales</t>
  </si>
  <si>
    <t>S232</t>
  </si>
  <si>
    <t>S233</t>
  </si>
  <si>
    <t>S234</t>
  </si>
  <si>
    <t xml:space="preserve">Programa Becas de apoyo a la Educación Básica de Madres Jóvenes y Jóvenes Embarazadas  </t>
  </si>
  <si>
    <t xml:space="preserve">Programa del Sistema Nacional de Formación Continua y Superación Profesional de Maestros de Educación Básica en Servicio  </t>
  </si>
  <si>
    <t xml:space="preserve">Programa Integral de Fortalecimiento Institucional   </t>
  </si>
  <si>
    <t>U008</t>
  </si>
  <si>
    <t>Reducción de la mortalidad materna</t>
  </si>
  <si>
    <t>U007</t>
  </si>
  <si>
    <t>A006</t>
  </si>
  <si>
    <t xml:space="preserve">Administración y fomento de la educación naval </t>
  </si>
  <si>
    <t>Promover, divulgar, dar seguimiento, evaluar y monitorear la política nacional en materia de Asuntos de la mujer y de Igualdad entre mujeres y hombres</t>
  </si>
  <si>
    <t>Actividades de apoyo administrativo</t>
  </si>
  <si>
    <t>Actividades de apoyo a la función pública y buen gobierno</t>
  </si>
  <si>
    <t xml:space="preserve">Definición y conducción de la política de comunicaciones y transportes  </t>
  </si>
  <si>
    <t>Fondo de Apoyo para la Micro, Pequeña y Mediana Empresa (Fondo PYME)</t>
  </si>
  <si>
    <t>11 Educación Pública</t>
  </si>
  <si>
    <t xml:space="preserve">Formación y desarrollo profesional de recursos humanos especializados para la salud </t>
  </si>
  <si>
    <t xml:space="preserve">Fortalecimiento a la Transversalidad de la Perspectiva de Género  </t>
  </si>
  <si>
    <t xml:space="preserve">Establecer y conducir la política de turismo  </t>
  </si>
  <si>
    <t xml:space="preserve">Planeación, Dirección y Evaluación Ambiental   </t>
  </si>
  <si>
    <t xml:space="preserve">Programa de Empleo Temporal (PET)  </t>
  </si>
  <si>
    <t>S241</t>
  </si>
  <si>
    <t>Seguro de Vida para Jefas de Familia</t>
  </si>
  <si>
    <t xml:space="preserve">Protección y asistencia consular  </t>
  </si>
  <si>
    <t>Atención Integral a Víctimas y Ofendidos de Delitos de Alto Impacto</t>
  </si>
  <si>
    <t>Atención Integral a Familiares de Personas Desaparecidas o No Localizadas</t>
  </si>
  <si>
    <t>E033</t>
  </si>
  <si>
    <t>E034</t>
  </si>
  <si>
    <t>Programa de Fomento a la Economía Social (FONAES)</t>
  </si>
  <si>
    <t>Fondo Emprendedor</t>
  </si>
  <si>
    <t>U006</t>
  </si>
  <si>
    <t>E020</t>
  </si>
  <si>
    <t>Programa de becas</t>
  </si>
  <si>
    <t>E019</t>
  </si>
  <si>
    <t>Capacitación técnica y gerencial de recursos humanos para la salud</t>
  </si>
  <si>
    <t>Reducción de enfermedades prevenibles por vacunación</t>
  </si>
  <si>
    <t>S089</t>
  </si>
  <si>
    <t>Fondo para el Apoyo a Proyectos Productivos en Núcleos Agrarios (FAPPA)</t>
  </si>
  <si>
    <t>G003</t>
  </si>
  <si>
    <t>Regulación Ambiental</t>
  </si>
  <si>
    <t>18 Energía</t>
  </si>
  <si>
    <t>Promoción en materia de aprovechamiento sustentable de la energía</t>
  </si>
  <si>
    <t>Regulación y supervisión del otorgamiento de permisos y la administración de estos, en materia de electricidad, gas natural y gas licuado de petróleo</t>
  </si>
  <si>
    <t>Regulación y supervisión de la seguridad nuclear, radiológica y física de las instalaciones nucleares y radiológicas</t>
  </si>
  <si>
    <t>F012</t>
  </si>
  <si>
    <t>G002</t>
  </si>
  <si>
    <t>Programa de Apoyo a las Instancias de Mujeres en las Entidades Federativas, Para Implementar y Ejecutar Programas de Prevención de la Violencia Contra las Mujeres.</t>
  </si>
  <si>
    <t>M002</t>
  </si>
  <si>
    <t>Organización del servicio profesional electoral</t>
  </si>
  <si>
    <t>Vinculación con la sociedad</t>
  </si>
  <si>
    <t>R009</t>
  </si>
  <si>
    <t>R010</t>
  </si>
  <si>
    <t>Operación comercial de la Red de Fibra Óptica y apoyo tecnológico a los procesos productivos en control de calidad, sistemas informáticos y de telecomunicaciones</t>
  </si>
  <si>
    <t xml:space="preserve">Promoción de medidas para el ahorro y uso eficiente de la energía eléctrica </t>
  </si>
  <si>
    <t xml:space="preserve">Programa Turismo Alternativo en Zonas Indígenas (PTAZI)   </t>
  </si>
  <si>
    <t xml:space="preserve">Acciones para la igualdad de género con población indígena </t>
  </si>
  <si>
    <t xml:space="preserve">Fondo de Microfinanciamiento a Mujeres Rurales (FOMMUR)
</t>
  </si>
  <si>
    <t xml:space="preserve">Impulso al desarrollo de la cultura  </t>
  </si>
  <si>
    <t>Apoyo a la competitividad de las empresas y prestadores de servicios turísticos</t>
  </si>
  <si>
    <t xml:space="preserve">22 Instituto Federal Electoral  </t>
  </si>
  <si>
    <t>Gestión Administrativa</t>
  </si>
  <si>
    <t>Otorgamiento de prerrogativas a partidos políticos, fiscalización de sus recursos y administración de los tiempos del estado en radio y televisión</t>
  </si>
  <si>
    <t>Producción y difusión de información estadística y geográfica de interés nacional</t>
  </si>
  <si>
    <t>E555</t>
  </si>
  <si>
    <t>F571</t>
  </si>
  <si>
    <t xml:space="preserve">Apoyos institucionales para actividades científicas, tecnológicas y de innovación  </t>
  </si>
  <si>
    <t>15 Desarrollo Agrario, Territorial y Urbano</t>
  </si>
  <si>
    <t>Capacitación y educación para el ejercicio democrático de la ciudadanía</t>
  </si>
  <si>
    <t xml:space="preserve">Diseño y aplicación de políticas de equidad de género    </t>
  </si>
  <si>
    <t>U022</t>
  </si>
  <si>
    <t>Programa de Mitigación y Adaptación del Cambio Climáticos</t>
  </si>
  <si>
    <t xml:space="preserve">Foros, publicaciones y actividades en materia de equidad de género   </t>
  </si>
  <si>
    <t xml:space="preserve">Programa de Conservación para el Desarrollo Sostenible (PROCODES)  </t>
  </si>
  <si>
    <t xml:space="preserve">Servicios de guardería  </t>
  </si>
  <si>
    <t>Enero - Julio</t>
  </si>
  <si>
    <t>Enero - Agosto</t>
  </si>
  <si>
    <t>Enero - Septiembre</t>
  </si>
  <si>
    <t xml:space="preserve">E907 </t>
  </si>
  <si>
    <t>E016</t>
  </si>
  <si>
    <t>Programa de Prevención y Manejo de Riesgos 2/</t>
  </si>
  <si>
    <t>Programa de Vivienda Digna 5/</t>
  </si>
  <si>
    <t>Programa Hábitat  4/</t>
  </si>
  <si>
    <t>ANEXO 12 DEL PEF 2013</t>
  </si>
  <si>
    <t>Evolución de las Erogaciones para la Igualdad entre Mujeres y Hombres</t>
  </si>
  <si>
    <t>Enero - septiembre</t>
  </si>
  <si>
    <t>(Pesos)</t>
  </si>
  <si>
    <t>Erogado</t>
  </si>
  <si>
    <t>(f) / (b) * 100</t>
  </si>
  <si>
    <t>Fomento de la cultura de la participación ciudadana en la prevención del delito en el marco de la Equidad y Género (Cumplimiento de la LGAMVLV) 1/</t>
  </si>
  <si>
    <t>Generación y articulación de políticas públicas integrales de juventud 3/</t>
  </si>
  <si>
    <t>18 Energía  8/</t>
  </si>
  <si>
    <t xml:space="preserve">GYR IMSS  8/  </t>
  </si>
  <si>
    <t>GYN ISSSTE  8/</t>
  </si>
  <si>
    <t>8/ Los recursos no se suman en el total por ser propios.</t>
  </si>
  <si>
    <t>Fuente: Dependencias y entidades de la Administración Pública Federal.</t>
  </si>
  <si>
    <t>2/ La dependencia informa que el monto erogado al mes de septiembre es menor al erogado al mes de agosto, debido a la aplicación de diversos reintegros.</t>
  </si>
  <si>
    <t>1/Resectorizado en  la Secretaría de Gobernación, de conformidad con el Decreto por el que se reforman, adicionan y derogan diversas disposiciones de la Ley Orgánica de la Administración Pública Federal, publicado en el Diario Oficial de la Federación el 2 de enero de 2013 (Decreto).</t>
  </si>
  <si>
    <t xml:space="preserve">3/ Resectorizado a  la Secretaría de Desarrollo Social (SEDESOL), de conformidad con el Decreto. </t>
  </si>
  <si>
    <t xml:space="preserve">Programa Hábitat 4/ </t>
  </si>
  <si>
    <t xml:space="preserve">4/ Resectorizado en  la Secretaría de Desarrollo Agrario, Territorial y Urbano (SEDATU), de conformidad con el Decreto. </t>
  </si>
  <si>
    <t>Programa de Vivienda Rural  5/</t>
  </si>
  <si>
    <t>Rescate de espacios públicos 5/</t>
  </si>
  <si>
    <t>Programa de esquema de financiamiento y subsidio federal para vivienda 5/</t>
  </si>
  <si>
    <t>Conducción de la política energética 6/</t>
  </si>
  <si>
    <t>Apoyo Económico a Viudas de Veteranos de la Revolución Mexicana  7/</t>
  </si>
  <si>
    <t xml:space="preserve">5/ Resectorizado en  la Secretaría de Desarrollo Agrario, Territorial y Urbano (SEDATU), de conformidad con el Decreto. </t>
  </si>
  <si>
    <t>6/ La dependencia informa que los recursos asignados al programa P001, de acuerdo con INMUJERES, no podrán ser ejercidos por esa Unidad Responsable (210), por lo que el monto erogado al mes de septiembre debe ser cero.</t>
  </si>
  <si>
    <t>7/ El Ramo informa que el monto erogado al mes de septiembre es menor al erogado al mes de agosto, debido a que en agosto se ministró la totalidad de los recursos solicitados para cubrir los apoyos económicos en favor de las beneficiarias; no obstante, en el mes de septiembre se realizó una devolución de 4,082.4 pesos, por concepto de apoyos no reclamados ni pagados, por el fallecimiento de algunas beneficiarias durante el  periodo  enero- agosto, por lo que al no ser reclamados, dichos recursos fueron reintegrados al Ramo 19 en el mes de septiembre.</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</si>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</sst>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
    <numFmt numFmtId="165" formatCode="#,##0.0"/>
    <numFmt numFmtId="166" formatCode="00"/>
    <numFmt numFmtId="167" formatCode="_-* #,##0_-;\-* #,##0_-;_-* &quot;-&quot;??_-;_-@_-"/>
    <numFmt numFmtId="168" formatCode="#,##0.0_ ;\-#,##0.0\ "/>
    <numFmt numFmtId="169" formatCode="_-* #,##0.0_-;\-* #,##0.0_-;_-* &quot;-&quot;??_-;_-@_-"/>
    <numFmt numFmtId="170" formatCode="#,##0.000"/>
    <numFmt numFmtId="171" formatCode="General_)"/>
    <numFmt numFmtId="172" formatCode="_-[$€-2]* #,##0.00_-;\-[$€-2]* #,##0.00_-;_-[$€-2]* &quot;-&quot;??_-"/>
    <numFmt numFmtId="173" formatCode="#,##0;[Red]#,##0"/>
    <numFmt numFmtId="174" formatCode="*-;*-;*-;*-"/>
    <numFmt numFmtId="175" formatCode="_-* #,##0.00\ _€_-;\-* #,##0.00\ _€_-;_-* &quot;-&quot;??\ _€_-;_-@_-"/>
    <numFmt numFmtId="176" formatCode="* @"/>
    <numFmt numFmtId="177" formatCode="#,##0_ ;[Red]\-#,##0\ "/>
    <numFmt numFmtId="179" formatCode="#,##0.000000000"/>
    <numFmt numFmtId="180" formatCode="0.0000_ ;[Red]\-0.0000\ "/>
  </numFmts>
  <fonts count="38">
    <font>
      <sz val="11"/>
      <color theme="1"/>
      <name val="Calibri"/>
      <family val="2"/>
      <scheme val="minor"/>
    </font>
    <font>
      <sz val="11"/>
      <color indexed="8"/>
      <name val="Calibri"/>
      <family val="2"/>
    </font>
    <font>
      <sz val="10"/>
      <name val="Arial Narrow"/>
      <family val="2"/>
    </font>
    <font>
      <sz val="10"/>
      <name val="Arial"/>
      <family val="2"/>
    </font>
    <font>
      <b/>
      <sz val="8"/>
      <name val="Presidencia Base"/>
      <family val="3"/>
    </font>
    <font>
      <sz val="8"/>
      <name val="Presidencia Base"/>
      <family val="3"/>
    </font>
    <font>
      <b/>
      <sz val="8"/>
      <name val="Presidencia Base"/>
    </font>
    <font>
      <b/>
      <sz val="11"/>
      <color indexed="8"/>
      <name val="Calibri"/>
      <family val="2"/>
    </font>
    <font>
      <sz val="10"/>
      <name val="Courier"/>
      <family val="3"/>
    </font>
    <font>
      <u/>
      <sz val="10"/>
      <color indexed="12"/>
      <name val="Arial"/>
      <family val="2"/>
    </font>
    <font>
      <u/>
      <sz val="11"/>
      <color indexed="12"/>
      <name val="Calibri"/>
      <family val="2"/>
    </font>
    <font>
      <sz val="10"/>
      <name val="Tms Rmn"/>
    </font>
    <font>
      <sz val="10"/>
      <color indexed="8"/>
      <name val="MS Sans Serif"/>
      <family val="2"/>
    </font>
    <font>
      <sz val="11"/>
      <color theme="1"/>
      <name val="Calibri"/>
      <family val="2"/>
      <scheme val="minor"/>
    </font>
    <font>
      <sz val="10"/>
      <color theme="1"/>
      <name val="Arial"/>
      <family val="2"/>
    </font>
    <font>
      <b/>
      <sz val="11"/>
      <color theme="1"/>
      <name val="Calibri"/>
      <family val="2"/>
      <scheme val="minor"/>
    </font>
    <font>
      <sz val="10"/>
      <color theme="1"/>
      <name val="Calibri"/>
      <family val="2"/>
      <scheme val="minor"/>
    </font>
    <font>
      <b/>
      <sz val="10"/>
      <color theme="0"/>
      <name val="Calibri"/>
      <family val="2"/>
      <scheme val="minor"/>
    </font>
    <font>
      <b/>
      <sz val="10"/>
      <name val="Calibri"/>
      <family val="2"/>
      <scheme val="minor"/>
    </font>
    <font>
      <b/>
      <sz val="10"/>
      <color theme="1"/>
      <name val="Calibri"/>
      <family val="2"/>
      <scheme val="minor"/>
    </font>
    <font>
      <sz val="10"/>
      <color theme="0"/>
      <name val="Calibri"/>
      <family val="2"/>
      <scheme val="minor"/>
    </font>
    <font>
      <sz val="10"/>
      <name val="Calibri"/>
      <family val="2"/>
      <scheme val="minor"/>
    </font>
    <font>
      <b/>
      <sz val="7"/>
      <color theme="1"/>
      <name val="Presidencia Base"/>
    </font>
    <font>
      <b/>
      <sz val="7"/>
      <color rgb="FF000000"/>
      <name val="Presidencia Base"/>
    </font>
    <font>
      <sz val="7"/>
      <color theme="1"/>
      <name val="Presidencia Base"/>
    </font>
    <font>
      <b/>
      <sz val="8"/>
      <color theme="1"/>
      <name val="Presidencia Base"/>
      <family val="3"/>
    </font>
    <font>
      <sz val="8"/>
      <color theme="0"/>
      <name val="Presidencia Base"/>
      <family val="3"/>
    </font>
    <font>
      <sz val="8"/>
      <color theme="1"/>
      <name val="Presidencia Base"/>
      <family val="3"/>
    </font>
    <font>
      <b/>
      <sz val="8"/>
      <color theme="0"/>
      <name val="Presidencia Base"/>
      <family val="3"/>
    </font>
    <font>
      <b/>
      <sz val="8"/>
      <color theme="1"/>
      <name val="Presidencia base"/>
    </font>
    <font>
      <sz val="8"/>
      <color theme="1"/>
      <name val="Presidencia base"/>
    </font>
    <font>
      <b/>
      <sz val="8"/>
      <color theme="0"/>
      <name val="Presidencia base"/>
    </font>
    <font>
      <sz val="8"/>
      <color theme="1"/>
      <name val="Calibri"/>
      <family val="2"/>
      <scheme val="minor"/>
    </font>
    <font>
      <b/>
      <sz val="10"/>
      <color theme="0" tint="-0.499984740745262"/>
      <name val="Calibri"/>
      <family val="2"/>
      <scheme val="minor"/>
    </font>
    <font>
      <b/>
      <sz val="9"/>
      <name val="Soberana Sans"/>
      <family val="3"/>
    </font>
    <font>
      <sz val="9"/>
      <name val="Soberana Sans"/>
      <family val="3"/>
    </font>
    <font>
      <sz val="8"/>
      <name val="Soberana Sans"/>
      <family val="3"/>
    </font>
    <font>
      <sz val="9"/>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808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rgb="FFD7E4BC"/>
        <bgColor indexed="64"/>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64"/>
      </left>
      <right/>
      <top style="thin">
        <color indexed="64"/>
      </top>
      <bottom style="thin">
        <color indexed="64"/>
      </bottom>
      <diagonal/>
    </border>
  </borders>
  <cellStyleXfs count="46">
    <xf numFmtId="0" fontId="0" fillId="0" borderId="0"/>
    <xf numFmtId="0" fontId="3" fillId="0" borderId="0"/>
    <xf numFmtId="171" fontId="8" fillId="0" borderId="0"/>
    <xf numFmtId="0" fontId="3" fillId="0" borderId="0"/>
    <xf numFmtId="43" fontId="3" fillId="0" borderId="0" applyFont="0" applyFill="0" applyBorder="0" applyAlignment="0" applyProtection="0"/>
    <xf numFmtId="0" fontId="3" fillId="0" borderId="0"/>
    <xf numFmtId="172" fontId="3" fillId="0" borderId="0" applyFont="0" applyFill="0" applyBorder="0" applyAlignment="0" applyProtection="0"/>
    <xf numFmtId="173" fontId="3"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74" fontId="8"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3"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3" fillId="0" borderId="0"/>
    <xf numFmtId="0" fontId="3" fillId="0" borderId="0"/>
    <xf numFmtId="0" fontId="2" fillId="0" borderId="0"/>
    <xf numFmtId="0" fontId="13" fillId="0" borderId="0"/>
    <xf numFmtId="0" fontId="3" fillId="0" borderId="0"/>
    <xf numFmtId="0" fontId="1" fillId="0" borderId="0"/>
    <xf numFmtId="0" fontId="13" fillId="0" borderId="0"/>
    <xf numFmtId="0" fontId="13" fillId="0" borderId="0"/>
    <xf numFmtId="0" fontId="13" fillId="0" borderId="0"/>
    <xf numFmtId="0" fontId="2" fillId="0" borderId="0"/>
    <xf numFmtId="0" fontId="14" fillId="0" borderId="0"/>
    <xf numFmtId="0" fontId="1" fillId="0" borderId="0"/>
    <xf numFmtId="0" fontId="3" fillId="0" borderId="0"/>
    <xf numFmtId="0" fontId="3" fillId="0" borderId="0"/>
    <xf numFmtId="0" fontId="2" fillId="0" borderId="0"/>
    <xf numFmtId="0" fontId="2" fillId="0" borderId="0"/>
    <xf numFmtId="0" fontId="12" fillId="0" borderId="0"/>
    <xf numFmtId="9" fontId="3" fillId="0" borderId="0" applyFont="0" applyFill="0" applyBorder="0" applyAlignment="0" applyProtection="0"/>
    <xf numFmtId="9" fontId="2" fillId="0" borderId="0" applyFont="0" applyFill="0" applyBorder="0" applyAlignment="0" applyProtection="0"/>
    <xf numFmtId="176" fontId="8" fillId="0" borderId="0" applyFont="0" applyFill="0" applyBorder="0" applyAlignment="0" applyProtection="0"/>
  </cellStyleXfs>
  <cellXfs count="336">
    <xf numFmtId="0" fontId="0" fillId="0" borderId="0" xfId="0"/>
    <xf numFmtId="0" fontId="16" fillId="0" borderId="0" xfId="0" applyFont="1"/>
    <xf numFmtId="0" fontId="16" fillId="2" borderId="0" xfId="0" applyFont="1" applyFill="1"/>
    <xf numFmtId="0" fontId="16" fillId="0" borderId="0" xfId="0" applyFont="1" applyAlignment="1">
      <alignment horizontal="centerContinuous"/>
    </xf>
    <xf numFmtId="0" fontId="17" fillId="3" borderId="1" xfId="0" applyFont="1" applyFill="1" applyBorder="1" applyAlignment="1">
      <alignment horizontal="centerContinuous" vertical="center"/>
    </xf>
    <xf numFmtId="0" fontId="17" fillId="3" borderId="2" xfId="0" applyFont="1" applyFill="1" applyBorder="1" applyAlignment="1">
      <alignment horizontal="centerContinuous" vertical="center"/>
    </xf>
    <xf numFmtId="0" fontId="17" fillId="3" borderId="3" xfId="0" applyFont="1" applyFill="1" applyBorder="1" applyAlignment="1">
      <alignment horizontal="centerContinuous" vertical="center"/>
    </xf>
    <xf numFmtId="0" fontId="17" fillId="3" borderId="4" xfId="0" applyFont="1" applyFill="1" applyBorder="1" applyAlignment="1">
      <alignment horizontal="centerContinuous"/>
    </xf>
    <xf numFmtId="0" fontId="17" fillId="3" borderId="5" xfId="0" applyFont="1" applyFill="1" applyBorder="1" applyAlignment="1">
      <alignment horizontal="centerContinuous"/>
    </xf>
    <xf numFmtId="0" fontId="17" fillId="3" borderId="6" xfId="0" applyFont="1" applyFill="1" applyBorder="1" applyAlignment="1">
      <alignment horizontal="centerContinuous"/>
    </xf>
    <xf numFmtId="0" fontId="17" fillId="3" borderId="7" xfId="0" applyFont="1" applyFill="1" applyBorder="1" applyAlignment="1">
      <alignment vertical="center"/>
    </xf>
    <xf numFmtId="0" fontId="17" fillId="3" borderId="0" xfId="0" applyFont="1" applyFill="1" applyBorder="1" applyAlignment="1">
      <alignment vertical="center"/>
    </xf>
    <xf numFmtId="0" fontId="17" fillId="3" borderId="8" xfId="0" applyFont="1" applyFill="1" applyBorder="1" applyAlignment="1">
      <alignment vertical="center"/>
    </xf>
    <xf numFmtId="0" fontId="17" fillId="3" borderId="7" xfId="0" applyFont="1" applyFill="1" applyBorder="1" applyAlignment="1">
      <alignment horizontal="centerContinuous" vertical="center"/>
    </xf>
    <xf numFmtId="0" fontId="17" fillId="3" borderId="0" xfId="0" applyFont="1" applyFill="1" applyBorder="1" applyAlignment="1">
      <alignment horizontal="left" vertical="center"/>
    </xf>
    <xf numFmtId="0" fontId="17" fillId="3" borderId="0" xfId="0" applyFont="1" applyFill="1" applyBorder="1" applyAlignment="1">
      <alignment horizontal="centerContinuous" vertical="center"/>
    </xf>
    <xf numFmtId="0" fontId="17" fillId="3" borderId="8" xfId="0" applyFont="1" applyFill="1" applyBorder="1" applyAlignment="1">
      <alignment horizontal="centerContinuous" vertical="center"/>
    </xf>
    <xf numFmtId="0" fontId="17" fillId="3" borderId="9"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0" xfId="0" applyFont="1" applyFill="1" applyBorder="1" applyAlignment="1">
      <alignment horizontal="centerContinuous" vertical="center"/>
    </xf>
    <xf numFmtId="0" fontId="17" fillId="3" borderId="11" xfId="0" applyFont="1" applyFill="1" applyBorder="1" applyAlignment="1">
      <alignment horizontal="centerContinuous" vertical="center"/>
    </xf>
    <xf numFmtId="0" fontId="17" fillId="3" borderId="12" xfId="0" applyFont="1" applyFill="1" applyBorder="1" applyAlignment="1">
      <alignment horizontal="centerContinuous" vertical="center"/>
    </xf>
    <xf numFmtId="0" fontId="17" fillId="3" borderId="9" xfId="0" applyFont="1" applyFill="1" applyBorder="1" applyAlignment="1">
      <alignment horizontal="center"/>
    </xf>
    <xf numFmtId="0" fontId="18" fillId="0" borderId="1" xfId="41" applyFont="1" applyFill="1" applyBorder="1" applyAlignment="1">
      <alignment vertical="top"/>
    </xf>
    <xf numFmtId="0" fontId="18" fillId="0" borderId="2" xfId="41" applyFont="1" applyFill="1" applyBorder="1" applyAlignment="1">
      <alignment vertical="top"/>
    </xf>
    <xf numFmtId="0" fontId="18" fillId="0" borderId="3" xfId="41" applyFont="1" applyFill="1" applyBorder="1" applyAlignment="1">
      <alignment vertical="top"/>
    </xf>
    <xf numFmtId="3" fontId="18" fillId="0" borderId="13" xfId="26" applyNumberFormat="1" applyFont="1" applyFill="1" applyBorder="1" applyAlignment="1">
      <alignment vertical="center" wrapText="1"/>
    </xf>
    <xf numFmtId="164" fontId="19" fillId="0" borderId="13" xfId="0" applyNumberFormat="1" applyFont="1" applyBorder="1"/>
    <xf numFmtId="3" fontId="16" fillId="0" borderId="0" xfId="0" applyNumberFormat="1" applyFont="1"/>
    <xf numFmtId="164" fontId="16" fillId="0" borderId="0" xfId="0" applyNumberFormat="1" applyFont="1"/>
    <xf numFmtId="0" fontId="18" fillId="0" borderId="7" xfId="41" applyFont="1" applyFill="1" applyBorder="1" applyAlignment="1">
      <alignment vertical="top"/>
    </xf>
    <xf numFmtId="0" fontId="18" fillId="0" borderId="0" xfId="41" applyFont="1" applyFill="1" applyBorder="1" applyAlignment="1">
      <alignment vertical="top"/>
    </xf>
    <xf numFmtId="165" fontId="18" fillId="0" borderId="0" xfId="41" applyNumberFormat="1" applyFont="1" applyFill="1" applyBorder="1" applyAlignment="1">
      <alignment vertical="top"/>
    </xf>
    <xf numFmtId="166" fontId="18" fillId="0" borderId="0" xfId="41" quotePrefix="1" applyNumberFormat="1" applyFont="1" applyFill="1" applyBorder="1" applyAlignment="1">
      <alignment vertical="top"/>
    </xf>
    <xf numFmtId="166" fontId="18" fillId="0" borderId="8" xfId="41" quotePrefix="1" applyNumberFormat="1" applyFont="1" applyFill="1" applyBorder="1" applyAlignment="1">
      <alignment vertical="top"/>
    </xf>
    <xf numFmtId="167" fontId="18" fillId="0" borderId="14" xfId="11" applyNumberFormat="1" applyFont="1" applyFill="1" applyBorder="1" applyAlignment="1">
      <alignment vertical="top" wrapText="1"/>
    </xf>
    <xf numFmtId="164" fontId="19" fillId="0" borderId="14" xfId="0" applyNumberFormat="1" applyFont="1" applyBorder="1" applyAlignment="1">
      <alignment horizontal="center"/>
    </xf>
    <xf numFmtId="0" fontId="20" fillId="0" borderId="7" xfId="41" applyFont="1" applyFill="1" applyBorder="1" applyAlignment="1">
      <alignment vertical="top"/>
    </xf>
    <xf numFmtId="0" fontId="21" fillId="0" borderId="0" xfId="41" applyFont="1" applyFill="1" applyBorder="1" applyAlignment="1">
      <alignment vertical="top"/>
    </xf>
    <xf numFmtId="0" fontId="21" fillId="0" borderId="8" xfId="41" applyFont="1" applyFill="1" applyBorder="1" applyAlignment="1">
      <alignment vertical="top"/>
    </xf>
    <xf numFmtId="3" fontId="21" fillId="0" borderId="14" xfId="12" applyNumberFormat="1" applyFont="1" applyFill="1" applyBorder="1" applyAlignment="1">
      <alignment vertical="top"/>
    </xf>
    <xf numFmtId="3" fontId="16" fillId="0" borderId="14" xfId="0" applyNumberFormat="1" applyFont="1" applyFill="1" applyBorder="1"/>
    <xf numFmtId="3" fontId="21" fillId="0" borderId="14" xfId="26" applyNumberFormat="1" applyFont="1" applyFill="1" applyBorder="1" applyAlignment="1">
      <alignment vertical="top" wrapText="1"/>
    </xf>
    <xf numFmtId="164" fontId="16" fillId="0" borderId="14" xfId="0" applyNumberFormat="1" applyFont="1" applyBorder="1" applyAlignment="1">
      <alignment horizontal="center"/>
    </xf>
    <xf numFmtId="3" fontId="18" fillId="0" borderId="14" xfId="26" applyNumberFormat="1" applyFont="1" applyFill="1" applyBorder="1" applyAlignment="1">
      <alignment vertical="center" wrapText="1"/>
    </xf>
    <xf numFmtId="164" fontId="19" fillId="0" borderId="14" xfId="0" applyNumberFormat="1" applyFont="1" applyBorder="1"/>
    <xf numFmtId="167" fontId="21" fillId="0" borderId="14" xfId="11" applyNumberFormat="1" applyFont="1" applyFill="1" applyBorder="1" applyAlignment="1">
      <alignment vertical="top"/>
    </xf>
    <xf numFmtId="164" fontId="16" fillId="0" borderId="14" xfId="0" applyNumberFormat="1" applyFont="1" applyBorder="1"/>
    <xf numFmtId="3" fontId="16" fillId="0" borderId="14" xfId="0" applyNumberFormat="1" applyFont="1" applyBorder="1"/>
    <xf numFmtId="0" fontId="21" fillId="0" borderId="0" xfId="41" applyFont="1" applyFill="1" applyBorder="1" applyAlignment="1"/>
    <xf numFmtId="167" fontId="21" fillId="0" borderId="14" xfId="11" applyNumberFormat="1" applyFont="1" applyFill="1" applyBorder="1" applyAlignment="1">
      <alignment vertical="top" wrapText="1"/>
    </xf>
    <xf numFmtId="0" fontId="17" fillId="0" borderId="7" xfId="41" applyFont="1" applyFill="1" applyBorder="1" applyAlignment="1">
      <alignment vertical="top"/>
    </xf>
    <xf numFmtId="3" fontId="18" fillId="0" borderId="14" xfId="26" applyNumberFormat="1" applyFont="1" applyFill="1" applyBorder="1" applyAlignment="1">
      <alignment vertical="top" wrapText="1"/>
    </xf>
    <xf numFmtId="0" fontId="18" fillId="0" borderId="7" xfId="0" applyFont="1" applyBorder="1"/>
    <xf numFmtId="0" fontId="16" fillId="0" borderId="0" xfId="0" applyFont="1" applyBorder="1"/>
    <xf numFmtId="0" fontId="18" fillId="0" borderId="10" xfId="0" applyFont="1" applyBorder="1"/>
    <xf numFmtId="0" fontId="16" fillId="0" borderId="11" xfId="0" applyFont="1" applyBorder="1"/>
    <xf numFmtId="3" fontId="16" fillId="0" borderId="9" xfId="0" applyNumberFormat="1" applyFont="1" applyBorder="1"/>
    <xf numFmtId="0" fontId="16" fillId="0" borderId="9" xfId="0" applyFont="1" applyBorder="1"/>
    <xf numFmtId="3" fontId="22" fillId="0" borderId="15" xfId="0" applyNumberFormat="1" applyFont="1" applyBorder="1" applyAlignment="1">
      <alignment horizontal="right" vertical="top" wrapText="1"/>
    </xf>
    <xf numFmtId="0" fontId="23" fillId="0" borderId="15" xfId="0" applyFont="1" applyBorder="1" applyAlignment="1">
      <alignment horizontal="right" vertical="top"/>
    </xf>
    <xf numFmtId="3" fontId="24" fillId="0" borderId="0" xfId="0" applyNumberFormat="1" applyFont="1"/>
    <xf numFmtId="43" fontId="16" fillId="0" borderId="0" xfId="11" applyFont="1"/>
    <xf numFmtId="43" fontId="16" fillId="0" borderId="0" xfId="11" applyFont="1" applyFill="1"/>
    <xf numFmtId="164" fontId="16" fillId="0" borderId="0" xfId="0" applyNumberFormat="1" applyFont="1" applyFill="1"/>
    <xf numFmtId="164" fontId="16" fillId="0" borderId="0" xfId="0" applyNumberFormat="1" applyFont="1" applyFill="1" applyAlignment="1">
      <alignment horizontal="centerContinuous"/>
    </xf>
    <xf numFmtId="164" fontId="17" fillId="3" borderId="6" xfId="0" applyNumberFormat="1" applyFont="1" applyFill="1" applyBorder="1" applyAlignment="1">
      <alignment horizontal="centerContinuous"/>
    </xf>
    <xf numFmtId="164" fontId="17" fillId="3" borderId="4" xfId="0" applyNumberFormat="1" applyFont="1" applyFill="1" applyBorder="1" applyAlignment="1">
      <alignment horizontal="centerContinuous"/>
    </xf>
    <xf numFmtId="164" fontId="17" fillId="3" borderId="9" xfId="0" applyNumberFormat="1" applyFont="1" applyFill="1" applyBorder="1" applyAlignment="1">
      <alignment horizontal="center" vertical="center" wrapText="1"/>
    </xf>
    <xf numFmtId="164" fontId="17" fillId="3" borderId="9" xfId="0" applyNumberFormat="1" applyFont="1" applyFill="1" applyBorder="1" applyAlignment="1">
      <alignment horizontal="center"/>
    </xf>
    <xf numFmtId="3" fontId="18" fillId="0" borderId="13" xfId="11" applyNumberFormat="1" applyFont="1" applyFill="1" applyBorder="1" applyAlignment="1">
      <alignment vertical="center" wrapText="1"/>
    </xf>
    <xf numFmtId="164" fontId="19" fillId="0" borderId="13" xfId="0" applyNumberFormat="1" applyFont="1" applyFill="1" applyBorder="1" applyAlignment="1">
      <alignment horizontal="right"/>
    </xf>
    <xf numFmtId="3" fontId="18" fillId="0" borderId="14" xfId="11" applyNumberFormat="1" applyFont="1" applyFill="1" applyBorder="1" applyAlignment="1">
      <alignment vertical="top" wrapText="1"/>
    </xf>
    <xf numFmtId="164" fontId="19" fillId="0" borderId="14" xfId="0" applyNumberFormat="1" applyFont="1" applyFill="1" applyBorder="1" applyAlignment="1">
      <alignment horizontal="right"/>
    </xf>
    <xf numFmtId="3" fontId="21" fillId="0" borderId="14" xfId="11" applyNumberFormat="1" applyFont="1" applyFill="1" applyBorder="1" applyAlignment="1">
      <alignment vertical="top"/>
    </xf>
    <xf numFmtId="164" fontId="16" fillId="0" borderId="14" xfId="0" applyNumberFormat="1" applyFont="1" applyFill="1" applyBorder="1" applyAlignment="1">
      <alignment horizontal="right"/>
    </xf>
    <xf numFmtId="3" fontId="16" fillId="0" borderId="14" xfId="11" applyNumberFormat="1" applyFont="1" applyFill="1" applyBorder="1"/>
    <xf numFmtId="3" fontId="18" fillId="0" borderId="14" xfId="11" applyNumberFormat="1" applyFont="1" applyFill="1" applyBorder="1" applyAlignment="1">
      <alignment vertical="center" wrapText="1"/>
    </xf>
    <xf numFmtId="164" fontId="18" fillId="0" borderId="14" xfId="26" applyNumberFormat="1" applyFont="1" applyFill="1" applyBorder="1" applyAlignment="1">
      <alignment horizontal="right" vertical="center" wrapText="1"/>
    </xf>
    <xf numFmtId="3" fontId="19" fillId="0" borderId="14" xfId="11" applyNumberFormat="1" applyFont="1" applyFill="1" applyBorder="1"/>
    <xf numFmtId="0" fontId="18" fillId="0" borderId="7" xfId="0" applyFont="1" applyFill="1" applyBorder="1"/>
    <xf numFmtId="0" fontId="16" fillId="0" borderId="0" xfId="0" applyFont="1" applyFill="1" applyBorder="1"/>
    <xf numFmtId="0" fontId="18" fillId="2" borderId="7" xfId="0" applyFont="1" applyFill="1" applyBorder="1"/>
    <xf numFmtId="0" fontId="16" fillId="2" borderId="0" xfId="0" applyFont="1" applyFill="1" applyBorder="1"/>
    <xf numFmtId="3" fontId="16" fillId="2" borderId="14" xfId="11" applyNumberFormat="1" applyFont="1" applyFill="1" applyBorder="1"/>
    <xf numFmtId="0" fontId="18" fillId="0" borderId="10" xfId="0" applyFont="1" applyFill="1" applyBorder="1"/>
    <xf numFmtId="0" fontId="16" fillId="0" borderId="11" xfId="0" applyFont="1" applyFill="1" applyBorder="1"/>
    <xf numFmtId="3" fontId="16" fillId="0" borderId="9" xfId="0" applyNumberFormat="1" applyFont="1" applyFill="1" applyBorder="1"/>
    <xf numFmtId="3" fontId="16" fillId="0" borderId="9" xfId="11" applyNumberFormat="1" applyFont="1" applyFill="1" applyBorder="1"/>
    <xf numFmtId="164" fontId="16" fillId="0" borderId="9" xfId="0" applyNumberFormat="1" applyFont="1" applyFill="1" applyBorder="1" applyAlignment="1">
      <alignment horizontal="right"/>
    </xf>
    <xf numFmtId="0" fontId="16" fillId="0" borderId="0" xfId="0" applyFont="1" applyFill="1"/>
    <xf numFmtId="3" fontId="16" fillId="0" borderId="0" xfId="0" applyNumberFormat="1" applyFont="1" applyFill="1"/>
    <xf numFmtId="0" fontId="16" fillId="2" borderId="0" xfId="0" applyFont="1" applyFill="1" applyAlignment="1">
      <alignment vertical="top"/>
    </xf>
    <xf numFmtId="0" fontId="16" fillId="0" borderId="0" xfId="0" applyFont="1" applyFill="1" applyAlignment="1">
      <alignment vertical="top"/>
    </xf>
    <xf numFmtId="0" fontId="16" fillId="0" borderId="0" xfId="0" applyFont="1" applyAlignment="1">
      <alignment horizontal="left"/>
    </xf>
    <xf numFmtId="3" fontId="18" fillId="0" borderId="13" xfId="26" applyNumberFormat="1" applyFont="1" applyFill="1" applyBorder="1" applyAlignment="1">
      <alignment vertical="top" wrapText="1"/>
    </xf>
    <xf numFmtId="3" fontId="18" fillId="0" borderId="13" xfId="11" applyNumberFormat="1" applyFont="1" applyFill="1" applyBorder="1" applyAlignment="1">
      <alignment vertical="top" wrapText="1"/>
    </xf>
    <xf numFmtId="164" fontId="19" fillId="0" borderId="13" xfId="0" applyNumberFormat="1" applyFont="1" applyFill="1" applyBorder="1" applyAlignment="1">
      <alignment horizontal="right" vertical="top"/>
    </xf>
    <xf numFmtId="0" fontId="4" fillId="0" borderId="7" xfId="41" applyFont="1" applyFill="1" applyBorder="1" applyAlignment="1">
      <alignment vertical="top"/>
    </xf>
    <xf numFmtId="0" fontId="4" fillId="0" borderId="0" xfId="41" applyFont="1" applyFill="1" applyBorder="1" applyAlignment="1">
      <alignment vertical="top"/>
    </xf>
    <xf numFmtId="3" fontId="4" fillId="4" borderId="14" xfId="11" applyNumberFormat="1" applyFont="1" applyFill="1" applyBorder="1" applyAlignment="1">
      <alignment vertical="top" wrapText="1"/>
    </xf>
    <xf numFmtId="3" fontId="4" fillId="0" borderId="14" xfId="11" applyNumberFormat="1" applyFont="1" applyFill="1" applyBorder="1" applyAlignment="1">
      <alignment vertical="top" wrapText="1"/>
    </xf>
    <xf numFmtId="164" fontId="25" fillId="0" borderId="14" xfId="0" applyNumberFormat="1" applyFont="1" applyFill="1" applyBorder="1" applyAlignment="1">
      <alignment horizontal="right" vertical="top"/>
    </xf>
    <xf numFmtId="0" fontId="26" fillId="0" borderId="7" xfId="41" applyFont="1" applyFill="1" applyBorder="1" applyAlignment="1">
      <alignment vertical="top"/>
    </xf>
    <xf numFmtId="0" fontId="5" fillId="0" borderId="0" xfId="41" applyFont="1" applyFill="1" applyBorder="1" applyAlignment="1">
      <alignment vertical="top" wrapText="1"/>
    </xf>
    <xf numFmtId="3" fontId="5" fillId="4" borderId="14" xfId="12" applyNumberFormat="1" applyFont="1" applyFill="1" applyBorder="1" applyAlignment="1">
      <alignment vertical="top"/>
    </xf>
    <xf numFmtId="3" fontId="5" fillId="0" borderId="14" xfId="11" applyNumberFormat="1" applyFont="1" applyFill="1" applyBorder="1" applyAlignment="1">
      <alignment vertical="top"/>
    </xf>
    <xf numFmtId="164" fontId="27" fillId="0" borderId="14" xfId="0" applyNumberFormat="1" applyFont="1" applyFill="1" applyBorder="1" applyAlignment="1">
      <alignment horizontal="right" vertical="top"/>
    </xf>
    <xf numFmtId="0" fontId="5" fillId="5" borderId="0" xfId="41" applyFont="1" applyFill="1" applyBorder="1" applyAlignment="1">
      <alignment vertical="top" wrapText="1"/>
    </xf>
    <xf numFmtId="3" fontId="5" fillId="0" borderId="14" xfId="12" applyNumberFormat="1" applyFont="1" applyFill="1" applyBorder="1" applyAlignment="1">
      <alignment vertical="top"/>
    </xf>
    <xf numFmtId="3" fontId="4" fillId="0" borderId="14" xfId="26" applyNumberFormat="1" applyFont="1" applyFill="1" applyBorder="1" applyAlignment="1">
      <alignment vertical="top" wrapText="1"/>
    </xf>
    <xf numFmtId="3" fontId="27" fillId="0" borderId="14" xfId="11" applyNumberFormat="1" applyFont="1" applyFill="1" applyBorder="1" applyAlignment="1">
      <alignment vertical="top"/>
    </xf>
    <xf numFmtId="3" fontId="27" fillId="4" borderId="14" xfId="11" applyNumberFormat="1" applyFont="1" applyFill="1" applyBorder="1" applyAlignment="1">
      <alignment vertical="top"/>
    </xf>
    <xf numFmtId="164" fontId="4" fillId="0" borderId="14" xfId="26" applyNumberFormat="1" applyFont="1" applyFill="1" applyBorder="1" applyAlignment="1">
      <alignment horizontal="right" vertical="top" wrapText="1"/>
    </xf>
    <xf numFmtId="0" fontId="4" fillId="0" borderId="0" xfId="41" applyFont="1" applyFill="1" applyBorder="1" applyAlignment="1">
      <alignment vertical="top" wrapText="1"/>
    </xf>
    <xf numFmtId="0" fontId="28" fillId="0" borderId="7" xfId="41" applyFont="1" applyFill="1" applyBorder="1" applyAlignment="1">
      <alignment vertical="top"/>
    </xf>
    <xf numFmtId="0" fontId="4" fillId="5" borderId="0" xfId="41" applyFont="1" applyFill="1" applyBorder="1" applyAlignment="1">
      <alignment vertical="top" wrapText="1"/>
    </xf>
    <xf numFmtId="3" fontId="25" fillId="0" borderId="14" xfId="11" applyNumberFormat="1" applyFont="1" applyFill="1" applyBorder="1" applyAlignment="1">
      <alignment vertical="top"/>
    </xf>
    <xf numFmtId="3" fontId="27" fillId="5" borderId="14" xfId="11" applyNumberFormat="1" applyFont="1" applyFill="1" applyBorder="1" applyAlignment="1">
      <alignment vertical="top"/>
    </xf>
    <xf numFmtId="0" fontId="4" fillId="0" borderId="7" xfId="0" applyFont="1" applyFill="1" applyBorder="1" applyAlignment="1">
      <alignment vertical="top"/>
    </xf>
    <xf numFmtId="0" fontId="27" fillId="0" borderId="0" xfId="0" applyFont="1" applyFill="1" applyBorder="1" applyAlignment="1">
      <alignment vertical="top" wrapText="1"/>
    </xf>
    <xf numFmtId="3" fontId="27" fillId="0" borderId="14" xfId="0" applyNumberFormat="1" applyFont="1" applyFill="1" applyBorder="1" applyAlignment="1">
      <alignment vertical="top"/>
    </xf>
    <xf numFmtId="0" fontId="27" fillId="5" borderId="0" xfId="0" applyFont="1" applyFill="1" applyBorder="1" applyAlignment="1">
      <alignment vertical="top" wrapText="1"/>
    </xf>
    <xf numFmtId="3" fontId="4" fillId="5" borderId="14" xfId="11" applyNumberFormat="1" applyFont="1" applyFill="1" applyBorder="1" applyAlignment="1">
      <alignment vertical="top" wrapText="1"/>
    </xf>
    <xf numFmtId="0" fontId="4" fillId="0" borderId="10" xfId="0" applyFont="1" applyFill="1" applyBorder="1" applyAlignment="1">
      <alignment vertical="top"/>
    </xf>
    <xf numFmtId="0" fontId="27" fillId="0" borderId="11" xfId="0" applyFont="1" applyFill="1" applyBorder="1" applyAlignment="1">
      <alignment vertical="top"/>
    </xf>
    <xf numFmtId="3" fontId="27" fillId="0" borderId="9" xfId="0" applyNumberFormat="1" applyFont="1" applyFill="1" applyBorder="1" applyAlignment="1">
      <alignment vertical="top"/>
    </xf>
    <xf numFmtId="3" fontId="27" fillId="0" borderId="9" xfId="11" applyNumberFormat="1" applyFont="1" applyFill="1" applyBorder="1" applyAlignment="1">
      <alignment vertical="top"/>
    </xf>
    <xf numFmtId="164" fontId="27" fillId="0" borderId="9" xfId="0" applyNumberFormat="1" applyFont="1" applyFill="1" applyBorder="1" applyAlignment="1">
      <alignment horizontal="right" vertical="top"/>
    </xf>
    <xf numFmtId="0" fontId="16" fillId="5" borderId="0" xfId="0" applyFont="1" applyFill="1"/>
    <xf numFmtId="3" fontId="16" fillId="5" borderId="0" xfId="0" applyNumberFormat="1" applyFont="1" applyFill="1"/>
    <xf numFmtId="43" fontId="16" fillId="5" borderId="0" xfId="11" applyFont="1" applyFill="1"/>
    <xf numFmtId="164" fontId="16" fillId="5" borderId="0" xfId="0" applyNumberFormat="1" applyFont="1" applyFill="1"/>
    <xf numFmtId="0" fontId="16" fillId="5" borderId="0" xfId="0" applyFont="1" applyFill="1" applyAlignment="1">
      <alignment vertical="top"/>
    </xf>
    <xf numFmtId="0" fontId="16" fillId="5" borderId="0" xfId="0" applyFont="1" applyFill="1" applyAlignment="1">
      <alignment horizontal="left" vertical="top" wrapText="1"/>
    </xf>
    <xf numFmtId="0" fontId="16" fillId="0" borderId="0" xfId="0" applyFont="1" applyAlignment="1">
      <alignment wrapText="1"/>
    </xf>
    <xf numFmtId="168" fontId="18" fillId="0" borderId="14" xfId="11" applyNumberFormat="1" applyFont="1" applyFill="1" applyBorder="1" applyAlignment="1">
      <alignment vertical="top" wrapText="1"/>
    </xf>
    <xf numFmtId="0" fontId="16" fillId="0" borderId="0" xfId="0" applyFont="1" applyAlignment="1">
      <alignment vertical="top"/>
    </xf>
    <xf numFmtId="3" fontId="16" fillId="2" borderId="0" xfId="0" applyNumberFormat="1" applyFont="1" applyFill="1"/>
    <xf numFmtId="169" fontId="19" fillId="0" borderId="0" xfId="11" applyNumberFormat="1" applyFont="1"/>
    <xf numFmtId="3" fontId="19" fillId="0" borderId="0" xfId="0" applyNumberFormat="1" applyFont="1"/>
    <xf numFmtId="0" fontId="17" fillId="3" borderId="9" xfId="0" applyFont="1" applyFill="1" applyBorder="1" applyAlignment="1">
      <alignment horizontal="center" vertical="center" wrapText="1"/>
    </xf>
    <xf numFmtId="0" fontId="16" fillId="5" borderId="0" xfId="0" applyFont="1" applyFill="1" applyAlignment="1">
      <alignment horizontal="left" vertical="top" wrapText="1"/>
    </xf>
    <xf numFmtId="0" fontId="16" fillId="6" borderId="0" xfId="0" applyFont="1" applyFill="1"/>
    <xf numFmtId="164" fontId="19" fillId="0" borderId="1" xfId="0" applyNumberFormat="1" applyFont="1" applyFill="1" applyBorder="1" applyAlignment="1">
      <alignment horizontal="right" vertical="top"/>
    </xf>
    <xf numFmtId="164" fontId="25" fillId="0" borderId="7" xfId="0" applyNumberFormat="1" applyFont="1" applyFill="1" applyBorder="1" applyAlignment="1">
      <alignment horizontal="right" vertical="top"/>
    </xf>
    <xf numFmtId="164" fontId="27" fillId="0" borderId="7" xfId="0" applyNumberFormat="1" applyFont="1" applyFill="1" applyBorder="1" applyAlignment="1">
      <alignment horizontal="right" vertical="top"/>
    </xf>
    <xf numFmtId="164" fontId="4" fillId="0" borderId="7" xfId="26" applyNumberFormat="1" applyFont="1" applyFill="1" applyBorder="1" applyAlignment="1">
      <alignment horizontal="right" vertical="top" wrapText="1"/>
    </xf>
    <xf numFmtId="164" fontId="27" fillId="0" borderId="10" xfId="0" applyNumberFormat="1" applyFont="1" applyFill="1" applyBorder="1" applyAlignment="1">
      <alignment horizontal="right" vertical="top"/>
    </xf>
    <xf numFmtId="164" fontId="17" fillId="0" borderId="2" xfId="0" applyNumberFormat="1" applyFont="1" applyFill="1" applyBorder="1" applyAlignment="1">
      <alignment horizontal="centerContinuous"/>
    </xf>
    <xf numFmtId="164" fontId="17" fillId="0" borderId="7" xfId="0" applyNumberFormat="1" applyFont="1" applyFill="1" applyBorder="1" applyAlignment="1">
      <alignment horizontal="centerContinuous"/>
    </xf>
    <xf numFmtId="164" fontId="17" fillId="0" borderId="7" xfId="0" applyNumberFormat="1" applyFont="1" applyFill="1" applyBorder="1" applyAlignment="1">
      <alignment horizontal="center" vertical="center" wrapText="1"/>
    </xf>
    <xf numFmtId="164" fontId="17" fillId="0" borderId="10" xfId="0" applyNumberFormat="1" applyFont="1" applyFill="1" applyBorder="1" applyAlignment="1">
      <alignment horizontal="center"/>
    </xf>
    <xf numFmtId="164" fontId="16" fillId="0" borderId="0" xfId="0" applyNumberFormat="1" applyFont="1" applyFill="1" applyAlignment="1">
      <alignment vertical="top"/>
    </xf>
    <xf numFmtId="0" fontId="17" fillId="3" borderId="9" xfId="0" applyFont="1" applyFill="1" applyBorder="1" applyAlignment="1">
      <alignment horizontal="center" vertical="top"/>
    </xf>
    <xf numFmtId="164" fontId="16" fillId="5" borderId="0" xfId="0" applyNumberFormat="1" applyFont="1" applyFill="1" applyAlignment="1">
      <alignment vertical="top"/>
    </xf>
    <xf numFmtId="0" fontId="16" fillId="0" borderId="0" xfId="0" applyFont="1" applyBorder="1" applyAlignment="1">
      <alignment vertical="top"/>
    </xf>
    <xf numFmtId="0" fontId="16" fillId="0" borderId="0" xfId="0" applyFont="1" applyBorder="1" applyAlignment="1">
      <alignment wrapText="1"/>
    </xf>
    <xf numFmtId="0" fontId="0" fillId="0" borderId="0" xfId="0" applyAlignment="1">
      <alignment wrapText="1"/>
    </xf>
    <xf numFmtId="0" fontId="15" fillId="0" borderId="0" xfId="0" applyFont="1"/>
    <xf numFmtId="0" fontId="15" fillId="0" borderId="5" xfId="0" applyFont="1" applyBorder="1" applyAlignment="1">
      <alignment horizontal="center"/>
    </xf>
    <xf numFmtId="0" fontId="15" fillId="0" borderId="5" xfId="0" applyFont="1" applyBorder="1" applyAlignment="1">
      <alignment horizontal="center" wrapText="1"/>
    </xf>
    <xf numFmtId="0" fontId="16" fillId="0" borderId="16" xfId="0" applyFont="1" applyBorder="1" applyAlignment="1">
      <alignment vertical="top"/>
    </xf>
    <xf numFmtId="0" fontId="18" fillId="0" borderId="16" xfId="41" applyFont="1" applyFill="1" applyBorder="1" applyAlignment="1">
      <alignment vertical="top"/>
    </xf>
    <xf numFmtId="0" fontId="16" fillId="0" borderId="17" xfId="0" applyFont="1" applyBorder="1" applyAlignment="1">
      <alignment vertical="top"/>
    </xf>
    <xf numFmtId="0" fontId="18" fillId="0" borderId="17" xfId="41" applyFont="1" applyFill="1" applyBorder="1" applyAlignment="1">
      <alignment vertical="top"/>
    </xf>
    <xf numFmtId="0" fontId="21" fillId="0" borderId="17" xfId="41" applyFont="1" applyFill="1" applyBorder="1" applyAlignment="1">
      <alignment vertical="top" wrapText="1"/>
    </xf>
    <xf numFmtId="0" fontId="18" fillId="0" borderId="17" xfId="41" applyFont="1" applyFill="1" applyBorder="1" applyAlignment="1">
      <alignment vertical="top" wrapText="1"/>
    </xf>
    <xf numFmtId="0" fontId="20" fillId="0" borderId="17" xfId="41" applyFont="1" applyFill="1" applyBorder="1" applyAlignment="1">
      <alignment vertical="top"/>
    </xf>
    <xf numFmtId="0" fontId="18" fillId="0" borderId="17" xfId="0" applyFont="1" applyBorder="1"/>
    <xf numFmtId="0" fontId="16" fillId="0" borderId="17" xfId="0" applyFont="1" applyBorder="1" applyAlignment="1">
      <alignment vertical="top" wrapText="1"/>
    </xf>
    <xf numFmtId="0" fontId="16" fillId="0" borderId="17" xfId="0" applyFont="1" applyBorder="1" applyAlignment="1">
      <alignment horizontal="center" vertical="top"/>
    </xf>
    <xf numFmtId="0" fontId="16" fillId="0" borderId="18" xfId="0" applyFont="1" applyBorder="1" applyAlignment="1">
      <alignment vertical="top"/>
    </xf>
    <xf numFmtId="0" fontId="18" fillId="0" borderId="18" xfId="0" applyFont="1" applyBorder="1"/>
    <xf numFmtId="0" fontId="21" fillId="0" borderId="16" xfId="41" applyFont="1" applyFill="1" applyBorder="1" applyAlignment="1">
      <alignment vertical="top" wrapText="1"/>
    </xf>
    <xf numFmtId="0" fontId="0" fillId="0" borderId="0" xfId="0" applyBorder="1"/>
    <xf numFmtId="0" fontId="16" fillId="5" borderId="0" xfId="0" applyFont="1" applyFill="1" applyAlignment="1">
      <alignment horizontal="left" vertical="top" wrapText="1"/>
    </xf>
    <xf numFmtId="164" fontId="29" fillId="0" borderId="0" xfId="0" applyNumberFormat="1" applyFont="1" applyFill="1" applyBorder="1" applyAlignment="1">
      <alignment horizontal="right" vertical="top"/>
    </xf>
    <xf numFmtId="164" fontId="30" fillId="0" borderId="0" xfId="0" applyNumberFormat="1" applyFont="1" applyFill="1" applyBorder="1" applyAlignment="1">
      <alignment horizontal="right" vertical="top"/>
    </xf>
    <xf numFmtId="164" fontId="6" fillId="0" borderId="0" xfId="26" applyNumberFormat="1" applyFont="1" applyFill="1" applyBorder="1" applyAlignment="1">
      <alignment horizontal="right" vertical="top" wrapText="1"/>
    </xf>
    <xf numFmtId="3" fontId="6" fillId="0" borderId="0" xfId="26" applyNumberFormat="1" applyFont="1" applyFill="1" applyBorder="1" applyAlignment="1">
      <alignment vertical="top" wrapText="1"/>
    </xf>
    <xf numFmtId="164" fontId="30" fillId="0" borderId="0" xfId="0" applyNumberFormat="1" applyFont="1" applyFill="1" applyBorder="1" applyAlignment="1">
      <alignment horizontal="left" vertical="top"/>
    </xf>
    <xf numFmtId="164" fontId="31" fillId="0" borderId="0" xfId="0" applyNumberFormat="1" applyFont="1" applyFill="1" applyBorder="1" applyAlignment="1">
      <alignment horizontal="centerContinuous"/>
    </xf>
    <xf numFmtId="0" fontId="30" fillId="0" borderId="0" xfId="0" applyFont="1" applyAlignment="1">
      <alignment vertical="top"/>
    </xf>
    <xf numFmtId="49" fontId="30" fillId="0" borderId="0" xfId="0" applyNumberFormat="1" applyFont="1" applyAlignment="1">
      <alignment vertical="top"/>
    </xf>
    <xf numFmtId="164" fontId="31" fillId="7" borderId="0" xfId="0" applyNumberFormat="1" applyFont="1" applyFill="1" applyBorder="1" applyAlignment="1">
      <alignment horizontal="center" vertical="center" wrapText="1"/>
    </xf>
    <xf numFmtId="0" fontId="30" fillId="0" borderId="0" xfId="0" applyFont="1" applyAlignment="1">
      <alignment vertical="top" wrapText="1"/>
    </xf>
    <xf numFmtId="164" fontId="31" fillId="0" borderId="0" xfId="0" applyNumberFormat="1" applyFont="1" applyFill="1" applyBorder="1" applyAlignment="1">
      <alignment horizontal="center"/>
    </xf>
    <xf numFmtId="49" fontId="29" fillId="0" borderId="0" xfId="0" applyNumberFormat="1" applyFont="1" applyAlignment="1">
      <alignment horizontal="center" vertical="top"/>
    </xf>
    <xf numFmtId="3" fontId="30" fillId="0" borderId="0" xfId="0" applyNumberFormat="1" applyFont="1" applyAlignment="1">
      <alignment vertical="top"/>
    </xf>
    <xf numFmtId="0" fontId="14" fillId="0" borderId="0" xfId="0" applyFont="1" applyAlignment="1">
      <alignment horizontal="left" vertical="top"/>
    </xf>
    <xf numFmtId="164" fontId="29" fillId="0" borderId="14" xfId="0" applyNumberFormat="1" applyFont="1" applyFill="1" applyBorder="1" applyAlignment="1">
      <alignment horizontal="right" vertical="top"/>
    </xf>
    <xf numFmtId="0" fontId="16" fillId="5" borderId="0" xfId="0" applyFont="1" applyFill="1" applyAlignment="1">
      <alignment horizontal="left" vertical="top" wrapText="1"/>
    </xf>
    <xf numFmtId="0" fontId="29" fillId="0" borderId="0" xfId="0" applyFont="1" applyAlignment="1">
      <alignment horizontal="center" vertical="top"/>
    </xf>
    <xf numFmtId="164" fontId="16" fillId="0" borderId="0" xfId="0" applyNumberFormat="1" applyFont="1" applyFill="1" applyAlignment="1">
      <alignment horizontal="centerContinuous" vertical="top"/>
    </xf>
    <xf numFmtId="0" fontId="17" fillId="3" borderId="4" xfId="0" applyFont="1" applyFill="1" applyBorder="1" applyAlignment="1">
      <alignment horizontal="centerContinuous" vertical="top"/>
    </xf>
    <xf numFmtId="0" fontId="17" fillId="3" borderId="5" xfId="0" applyFont="1" applyFill="1" applyBorder="1" applyAlignment="1">
      <alignment horizontal="centerContinuous" vertical="top"/>
    </xf>
    <xf numFmtId="0" fontId="17" fillId="3" borderId="6" xfId="0" applyFont="1" applyFill="1" applyBorder="1" applyAlignment="1">
      <alignment horizontal="centerContinuous" vertical="top"/>
    </xf>
    <xf numFmtId="0" fontId="17" fillId="3" borderId="9" xfId="0" applyFont="1" applyFill="1" applyBorder="1" applyAlignment="1">
      <alignment horizontal="center" vertical="top" wrapText="1"/>
    </xf>
    <xf numFmtId="3" fontId="21" fillId="2" borderId="14" xfId="12" applyNumberFormat="1" applyFont="1" applyFill="1" applyBorder="1" applyAlignment="1">
      <alignment vertical="top"/>
    </xf>
    <xf numFmtId="43" fontId="16" fillId="0" borderId="0" xfId="11" applyNumberFormat="1" applyFont="1" applyAlignment="1">
      <alignment vertical="top"/>
    </xf>
    <xf numFmtId="3" fontId="16" fillId="0" borderId="14" xfId="0" applyNumberFormat="1" applyFont="1" applyFill="1" applyBorder="1" applyAlignment="1">
      <alignment vertical="top"/>
    </xf>
    <xf numFmtId="167" fontId="16" fillId="0" borderId="0" xfId="11" applyNumberFormat="1" applyFont="1" applyFill="1" applyAlignment="1">
      <alignment vertical="top"/>
    </xf>
    <xf numFmtId="167" fontId="16" fillId="0" borderId="0" xfId="11" applyNumberFormat="1" applyFont="1" applyFill="1" applyAlignment="1">
      <alignment horizontal="center" vertical="top"/>
    </xf>
    <xf numFmtId="167" fontId="17" fillId="3" borderId="5" xfId="11" applyNumberFormat="1" applyFont="1" applyFill="1" applyBorder="1" applyAlignment="1">
      <alignment horizontal="center" vertical="top"/>
    </xf>
    <xf numFmtId="167" fontId="17" fillId="3" borderId="4" xfId="11" applyNumberFormat="1" applyFont="1" applyFill="1" applyBorder="1" applyAlignment="1">
      <alignment horizontal="center" vertical="top"/>
    </xf>
    <xf numFmtId="167" fontId="17" fillId="3" borderId="9" xfId="11" applyNumberFormat="1" applyFont="1" applyFill="1" applyBorder="1" applyAlignment="1">
      <alignment horizontal="center" vertical="top"/>
    </xf>
    <xf numFmtId="167" fontId="18" fillId="0" borderId="13" xfId="11" applyNumberFormat="1" applyFont="1" applyFill="1" applyBorder="1" applyAlignment="1">
      <alignment vertical="top" wrapText="1"/>
    </xf>
    <xf numFmtId="167" fontId="21" fillId="2" borderId="14" xfId="11" applyNumberFormat="1" applyFont="1" applyFill="1" applyBorder="1" applyAlignment="1">
      <alignment vertical="top"/>
    </xf>
    <xf numFmtId="167" fontId="16" fillId="0" borderId="0" xfId="11" applyNumberFormat="1" applyFont="1" applyAlignment="1">
      <alignment vertical="top"/>
    </xf>
    <xf numFmtId="167" fontId="27" fillId="0" borderId="9" xfId="11" applyNumberFormat="1" applyFont="1" applyFill="1" applyBorder="1" applyAlignment="1">
      <alignment vertical="top"/>
    </xf>
    <xf numFmtId="167" fontId="16" fillId="5" borderId="0" xfId="11" applyNumberFormat="1" applyFont="1" applyFill="1" applyAlignment="1">
      <alignment vertical="top"/>
    </xf>
    <xf numFmtId="167" fontId="16" fillId="5" borderId="0" xfId="11" applyNumberFormat="1" applyFont="1" applyFill="1" applyAlignment="1">
      <alignment horizontal="left" vertical="top" wrapText="1"/>
    </xf>
    <xf numFmtId="177" fontId="30" fillId="2" borderId="0" xfId="0" applyNumberFormat="1" applyFont="1" applyFill="1" applyAlignment="1">
      <alignment vertical="top"/>
    </xf>
    <xf numFmtId="177" fontId="30" fillId="0" borderId="0" xfId="0" applyNumberFormat="1" applyFont="1" applyFill="1" applyAlignment="1">
      <alignment vertical="top"/>
    </xf>
    <xf numFmtId="3" fontId="30" fillId="0" borderId="0" xfId="0" applyNumberFormat="1" applyFont="1" applyFill="1" applyAlignment="1">
      <alignment vertical="top"/>
    </xf>
    <xf numFmtId="177" fontId="30" fillId="0" borderId="0" xfId="0" applyNumberFormat="1" applyFont="1" applyAlignment="1">
      <alignment vertical="top"/>
    </xf>
    <xf numFmtId="43" fontId="13" fillId="0" borderId="0" xfId="11" applyNumberFormat="1" applyFont="1"/>
    <xf numFmtId="0" fontId="0" fillId="0" borderId="0" xfId="0" applyNumberFormat="1"/>
    <xf numFmtId="43" fontId="13" fillId="0" borderId="0" xfId="12" applyNumberFormat="1" applyFont="1"/>
    <xf numFmtId="43" fontId="13" fillId="0" borderId="0" xfId="12" applyNumberFormat="1" applyFont="1" applyAlignment="1">
      <alignment vertical="top"/>
    </xf>
    <xf numFmtId="167" fontId="16" fillId="8" borderId="0" xfId="11" applyNumberFormat="1" applyFont="1" applyFill="1" applyAlignment="1">
      <alignment vertical="top"/>
    </xf>
    <xf numFmtId="3" fontId="21" fillId="8" borderId="14" xfId="12" applyNumberFormat="1" applyFont="1" applyFill="1" applyBorder="1" applyAlignment="1">
      <alignment vertical="top"/>
    </xf>
    <xf numFmtId="170" fontId="32" fillId="0" borderId="14" xfId="0" applyNumberFormat="1" applyFont="1" applyBorder="1"/>
    <xf numFmtId="43" fontId="13" fillId="0" borderId="0" xfId="11" applyNumberFormat="1" applyFont="1"/>
    <xf numFmtId="43" fontId="13" fillId="0" borderId="0" xfId="11" applyNumberFormat="1" applyFont="1" applyAlignment="1">
      <alignment vertical="top"/>
    </xf>
    <xf numFmtId="3" fontId="21" fillId="9" borderId="14" xfId="38" applyNumberFormat="1" applyFont="1" applyFill="1" applyBorder="1"/>
    <xf numFmtId="3" fontId="21" fillId="9" borderId="9" xfId="38" applyNumberFormat="1" applyFont="1" applyFill="1" applyBorder="1"/>
    <xf numFmtId="170" fontId="32" fillId="0" borderId="14" xfId="0" applyNumberFormat="1" applyFont="1" applyBorder="1" applyAlignment="1">
      <alignment wrapText="1"/>
    </xf>
    <xf numFmtId="43" fontId="13" fillId="0" borderId="0" xfId="11" applyNumberFormat="1" applyFont="1"/>
    <xf numFmtId="3" fontId="16" fillId="0" borderId="14" xfId="11" applyNumberFormat="1" applyFont="1" applyFill="1" applyBorder="1" applyAlignment="1">
      <alignment vertical="top"/>
    </xf>
    <xf numFmtId="43" fontId="16" fillId="0" borderId="14" xfId="11" applyNumberFormat="1" applyFont="1" applyBorder="1" applyAlignment="1">
      <alignment vertical="top"/>
    </xf>
    <xf numFmtId="43" fontId="13" fillId="0" borderId="0" xfId="11" applyFont="1"/>
    <xf numFmtId="43" fontId="16" fillId="0" borderId="0" xfId="11" applyNumberFormat="1" applyFont="1" applyFill="1" applyAlignment="1">
      <alignment vertical="top"/>
    </xf>
    <xf numFmtId="3" fontId="34" fillId="0" borderId="13" xfId="26" applyNumberFormat="1" applyFont="1" applyFill="1" applyBorder="1" applyAlignment="1">
      <alignment vertical="top" wrapText="1"/>
    </xf>
    <xf numFmtId="3" fontId="34" fillId="0" borderId="14" xfId="26" applyNumberFormat="1" applyFont="1" applyFill="1" applyBorder="1" applyAlignment="1">
      <alignment vertical="top" wrapText="1"/>
    </xf>
    <xf numFmtId="3" fontId="35" fillId="0" borderId="14" xfId="12" applyNumberFormat="1" applyFont="1" applyFill="1" applyBorder="1" applyAlignment="1">
      <alignment vertical="top"/>
    </xf>
    <xf numFmtId="0" fontId="35" fillId="0" borderId="0" xfId="41" applyFont="1" applyFill="1" applyBorder="1" applyAlignment="1">
      <alignment horizontal="left" vertical="top" wrapText="1"/>
    </xf>
    <xf numFmtId="164" fontId="34" fillId="0" borderId="7" xfId="26" applyNumberFormat="1" applyFont="1" applyFill="1" applyBorder="1" applyAlignment="1">
      <alignment horizontal="right" vertical="top" wrapText="1"/>
    </xf>
    <xf numFmtId="3" fontId="35" fillId="0" borderId="14" xfId="26" applyNumberFormat="1" applyFont="1" applyFill="1" applyBorder="1" applyAlignment="1">
      <alignment vertical="top" wrapText="1"/>
    </xf>
    <xf numFmtId="3" fontId="34" fillId="0" borderId="14" xfId="11" applyNumberFormat="1" applyFont="1" applyFill="1" applyBorder="1" applyAlignment="1">
      <alignment vertical="top" wrapText="1"/>
    </xf>
    <xf numFmtId="3" fontId="35" fillId="0" borderId="14" xfId="11" applyNumberFormat="1" applyFont="1" applyFill="1" applyBorder="1" applyAlignment="1">
      <alignment vertical="top" wrapText="1"/>
    </xf>
    <xf numFmtId="3" fontId="34" fillId="0" borderId="14" xfId="12" applyNumberFormat="1" applyFont="1" applyFill="1" applyBorder="1" applyAlignment="1">
      <alignment vertical="top"/>
    </xf>
    <xf numFmtId="0" fontId="34" fillId="0" borderId="7" xfId="0" applyFont="1" applyFill="1" applyBorder="1" applyAlignment="1">
      <alignment horizontal="left" vertical="top"/>
    </xf>
    <xf numFmtId="0" fontId="35" fillId="11" borderId="9" xfId="0" applyFont="1" applyFill="1" applyBorder="1" applyAlignment="1">
      <alignment horizontal="center" vertical="center"/>
    </xf>
    <xf numFmtId="164" fontId="35" fillId="11" borderId="9" xfId="0" applyNumberFormat="1" applyFont="1" applyFill="1" applyBorder="1" applyAlignment="1">
      <alignment horizontal="center" vertical="center" wrapText="1"/>
    </xf>
    <xf numFmtId="3" fontId="34" fillId="0" borderId="7" xfId="26" applyNumberFormat="1" applyFont="1" applyFill="1" applyBorder="1" applyAlignment="1">
      <alignment vertical="top" wrapText="1"/>
    </xf>
    <xf numFmtId="3" fontId="34" fillId="0" borderId="7" xfId="11" applyNumberFormat="1" applyFont="1" applyFill="1" applyBorder="1" applyAlignment="1">
      <alignment vertical="top" wrapText="1"/>
    </xf>
    <xf numFmtId="3" fontId="34" fillId="0" borderId="7" xfId="12" applyNumberFormat="1" applyFont="1" applyFill="1" applyBorder="1" applyAlignment="1">
      <alignment vertical="top"/>
    </xf>
    <xf numFmtId="3" fontId="35" fillId="0" borderId="14" xfId="11" applyNumberFormat="1" applyFont="1" applyFill="1" applyBorder="1" applyAlignment="1">
      <alignment vertical="top"/>
    </xf>
    <xf numFmtId="3" fontId="35" fillId="0" borderId="14" xfId="0" applyNumberFormat="1" applyFont="1" applyFill="1" applyBorder="1" applyAlignment="1">
      <alignment vertical="top"/>
    </xf>
    <xf numFmtId="3" fontId="34" fillId="0" borderId="14" xfId="0" applyNumberFormat="1" applyFont="1" applyFill="1" applyBorder="1" applyAlignment="1">
      <alignment vertical="top"/>
    </xf>
    <xf numFmtId="0" fontId="35" fillId="0" borderId="0" xfId="41" applyFont="1" applyFill="1" applyBorder="1" applyAlignment="1">
      <alignment vertical="top" wrapText="1"/>
    </xf>
    <xf numFmtId="0" fontId="34" fillId="0" borderId="0" xfId="41" applyFont="1" applyFill="1" applyBorder="1" applyAlignment="1">
      <alignment vertical="top" wrapText="1"/>
    </xf>
    <xf numFmtId="0" fontId="34" fillId="0" borderId="7" xfId="41" applyFont="1" applyFill="1" applyBorder="1" applyAlignment="1">
      <alignment horizontal="left" vertical="top"/>
    </xf>
    <xf numFmtId="0" fontId="35" fillId="0" borderId="7" xfId="41" applyFont="1" applyFill="1" applyBorder="1" applyAlignment="1">
      <alignment horizontal="left" vertical="top"/>
    </xf>
    <xf numFmtId="0" fontId="34" fillId="0" borderId="10" xfId="0" applyFont="1" applyFill="1" applyBorder="1" applyAlignment="1">
      <alignment horizontal="left" vertical="top"/>
    </xf>
    <xf numFmtId="0" fontId="17" fillId="10" borderId="0" xfId="0" applyFont="1" applyFill="1" applyAlignment="1">
      <alignment horizontal="center" wrapText="1"/>
    </xf>
    <xf numFmtId="0" fontId="33" fillId="0" borderId="0" xfId="0" applyFont="1" applyAlignment="1">
      <alignment horizontal="left" vertical="center" wrapText="1" indent="1"/>
    </xf>
    <xf numFmtId="0" fontId="17" fillId="3" borderId="13"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3" xfId="0" applyFont="1" applyFill="1" applyBorder="1" applyAlignment="1">
      <alignment horizontal="center" vertical="top" wrapText="1"/>
    </xf>
    <xf numFmtId="0" fontId="17" fillId="3" borderId="9" xfId="0" applyFont="1" applyFill="1" applyBorder="1" applyAlignment="1">
      <alignment horizontal="center" vertical="top" wrapText="1"/>
    </xf>
    <xf numFmtId="0" fontId="16" fillId="0" borderId="0" xfId="0" applyFont="1" applyAlignment="1">
      <alignment horizontal="left" wrapText="1"/>
    </xf>
    <xf numFmtId="170" fontId="32" fillId="0" borderId="14" xfId="0" applyNumberFormat="1" applyFont="1" applyBorder="1" applyAlignment="1">
      <alignment horizontal="justify" vertical="top" wrapText="1"/>
    </xf>
    <xf numFmtId="164" fontId="17" fillId="3" borderId="19" xfId="0" applyNumberFormat="1" applyFont="1" applyFill="1" applyBorder="1" applyAlignment="1">
      <alignment horizontal="center"/>
    </xf>
    <xf numFmtId="164" fontId="17" fillId="3" borderId="6" xfId="0" applyNumberFormat="1" applyFont="1" applyFill="1" applyBorder="1" applyAlignment="1">
      <alignment horizontal="center"/>
    </xf>
    <xf numFmtId="0" fontId="16" fillId="0" borderId="0" xfId="0" applyFont="1" applyAlignment="1">
      <alignment horizontal="left" vertical="top" wrapText="1"/>
    </xf>
    <xf numFmtId="0" fontId="16" fillId="5" borderId="0" xfId="0" applyFont="1" applyFill="1" applyAlignment="1">
      <alignment horizontal="left" vertical="top" wrapText="1"/>
    </xf>
    <xf numFmtId="0" fontId="16" fillId="0" borderId="0" xfId="0" applyFont="1" applyFill="1" applyAlignment="1">
      <alignment horizontal="left" vertical="top" wrapText="1"/>
    </xf>
    <xf numFmtId="0" fontId="35" fillId="11" borderId="13" xfId="0" applyFont="1" applyFill="1" applyBorder="1" applyAlignment="1">
      <alignment horizontal="center" vertical="center" wrapText="1"/>
    </xf>
    <xf numFmtId="0" fontId="35" fillId="11" borderId="9" xfId="0" applyFont="1" applyFill="1" applyBorder="1" applyAlignment="1">
      <alignment horizontal="center" vertical="center" wrapText="1"/>
    </xf>
    <xf numFmtId="164" fontId="34" fillId="0" borderId="14" xfId="26" applyNumberFormat="1" applyFont="1" applyFill="1" applyBorder="1" applyAlignment="1">
      <alignment horizontal="right" vertical="top" wrapText="1"/>
    </xf>
    <xf numFmtId="0" fontId="35" fillId="0" borderId="0" xfId="0" applyFont="1" applyAlignment="1">
      <alignment vertical="top"/>
    </xf>
    <xf numFmtId="0" fontId="34" fillId="0" borderId="0" xfId="0" applyFont="1" applyAlignment="1">
      <alignment horizontal="left"/>
    </xf>
    <xf numFmtId="0" fontId="21" fillId="0" borderId="0" xfId="0" applyFont="1" applyAlignment="1">
      <alignment vertical="top"/>
    </xf>
    <xf numFmtId="0" fontId="35" fillId="0" borderId="0" xfId="0" applyFont="1" applyAlignment="1">
      <alignment horizontal="centerContinuous" vertical="top"/>
    </xf>
    <xf numFmtId="180" fontId="35" fillId="0" borderId="0" xfId="0" applyNumberFormat="1" applyFont="1" applyAlignment="1">
      <alignment horizontal="centerContinuous" vertical="top"/>
    </xf>
    <xf numFmtId="43" fontId="35" fillId="0" borderId="0" xfId="11" applyFont="1" applyAlignment="1">
      <alignment vertical="top"/>
    </xf>
    <xf numFmtId="43" fontId="35" fillId="0" borderId="0" xfId="11" applyFont="1" applyFill="1" applyAlignment="1">
      <alignment vertical="top"/>
    </xf>
    <xf numFmtId="164" fontId="35" fillId="0" borderId="0" xfId="0" applyNumberFormat="1" applyFont="1" applyFill="1" applyAlignment="1">
      <alignment horizontal="centerContinuous" vertical="top"/>
    </xf>
    <xf numFmtId="179" fontId="35" fillId="0" borderId="0" xfId="0" applyNumberFormat="1" applyFont="1" applyAlignment="1">
      <alignment horizontal="right" vertical="top"/>
    </xf>
    <xf numFmtId="167" fontId="36" fillId="0" borderId="0" xfId="11" applyNumberFormat="1" applyFont="1" applyAlignment="1">
      <alignment horizontal="right" vertical="top"/>
    </xf>
    <xf numFmtId="0" fontId="35" fillId="11" borderId="1" xfId="0" applyFont="1" applyFill="1" applyBorder="1" applyAlignment="1">
      <alignment horizontal="left" vertical="top"/>
    </xf>
    <xf numFmtId="0" fontId="35" fillId="11" borderId="2" xfId="0" applyFont="1" applyFill="1" applyBorder="1" applyAlignment="1">
      <alignment horizontal="centerContinuous" vertical="top"/>
    </xf>
    <xf numFmtId="0" fontId="35" fillId="11" borderId="4" xfId="0" applyFont="1" applyFill="1" applyBorder="1" applyAlignment="1">
      <alignment horizontal="centerContinuous" vertical="center"/>
    </xf>
    <xf numFmtId="0" fontId="35" fillId="11" borderId="5" xfId="0" applyFont="1" applyFill="1" applyBorder="1" applyAlignment="1">
      <alignment horizontal="centerContinuous" vertical="center"/>
    </xf>
    <xf numFmtId="0" fontId="35" fillId="11" borderId="6" xfId="0" applyFont="1" applyFill="1" applyBorder="1" applyAlignment="1">
      <alignment horizontal="centerContinuous" vertical="center"/>
    </xf>
    <xf numFmtId="164" fontId="35" fillId="11" borderId="6" xfId="0" applyNumberFormat="1" applyFont="1" applyFill="1" applyBorder="1" applyAlignment="1">
      <alignment horizontal="centerContinuous" vertical="center"/>
    </xf>
    <xf numFmtId="164" fontId="35" fillId="11" borderId="4" xfId="0" applyNumberFormat="1" applyFont="1" applyFill="1" applyBorder="1" applyAlignment="1">
      <alignment horizontal="centerContinuous" vertical="center"/>
    </xf>
    <xf numFmtId="0" fontId="35" fillId="11" borderId="7" xfId="0" applyFont="1" applyFill="1" applyBorder="1" applyAlignment="1">
      <alignment horizontal="left" vertical="top"/>
    </xf>
    <xf numFmtId="0" fontId="35" fillId="11" borderId="0" xfId="0" applyFont="1" applyFill="1" applyBorder="1" applyAlignment="1">
      <alignment vertical="top"/>
    </xf>
    <xf numFmtId="0" fontId="35" fillId="11" borderId="0" xfId="0" applyFont="1" applyFill="1" applyBorder="1" applyAlignment="1">
      <alignment horizontal="left" vertical="top"/>
    </xf>
    <xf numFmtId="0" fontId="35" fillId="11" borderId="10" xfId="0" applyFont="1" applyFill="1" applyBorder="1" applyAlignment="1">
      <alignment horizontal="left" vertical="top"/>
    </xf>
    <xf numFmtId="0" fontId="35" fillId="11" borderId="11" xfId="0" applyFont="1" applyFill="1" applyBorder="1" applyAlignment="1">
      <alignment horizontal="centerContinuous" vertical="top"/>
    </xf>
    <xf numFmtId="0" fontId="35" fillId="11" borderId="4" xfId="0" applyFont="1" applyFill="1" applyBorder="1" applyAlignment="1">
      <alignment horizontal="center" vertical="center" wrapText="1"/>
    </xf>
    <xf numFmtId="0" fontId="35" fillId="11" borderId="4" xfId="0" applyFont="1" applyFill="1" applyBorder="1" applyAlignment="1">
      <alignment horizontal="center" vertical="center"/>
    </xf>
    <xf numFmtId="164" fontId="35" fillId="11" borderId="4" xfId="0" applyNumberFormat="1" applyFont="1" applyFill="1" applyBorder="1" applyAlignment="1">
      <alignment horizontal="center" vertical="center"/>
    </xf>
    <xf numFmtId="164" fontId="35" fillId="11" borderId="9" xfId="0" applyNumberFormat="1" applyFont="1" applyFill="1" applyBorder="1" applyAlignment="1">
      <alignment horizontal="center" vertical="center"/>
    </xf>
    <xf numFmtId="0" fontId="35" fillId="0" borderId="0" xfId="0" applyFont="1" applyFill="1" applyAlignment="1">
      <alignment vertical="top"/>
    </xf>
    <xf numFmtId="0" fontId="34" fillId="0" borderId="1" xfId="41" applyFont="1" applyFill="1" applyBorder="1" applyAlignment="1">
      <alignment horizontal="left" vertical="top"/>
    </xf>
    <xf numFmtId="0" fontId="34" fillId="0" borderId="2" xfId="41" applyFont="1" applyFill="1" applyBorder="1" applyAlignment="1">
      <alignment vertical="top" wrapText="1"/>
    </xf>
    <xf numFmtId="3" fontId="34" fillId="0" borderId="1" xfId="26" applyNumberFormat="1" applyFont="1" applyFill="1" applyBorder="1" applyAlignment="1">
      <alignment vertical="top" wrapText="1"/>
    </xf>
    <xf numFmtId="164" fontId="34" fillId="0" borderId="1" xfId="0" applyNumberFormat="1" applyFont="1" applyFill="1" applyBorder="1" applyAlignment="1">
      <alignment horizontal="right" vertical="top"/>
    </xf>
    <xf numFmtId="164" fontId="34" fillId="0" borderId="13" xfId="0" applyNumberFormat="1" applyFont="1" applyFill="1" applyBorder="1" applyAlignment="1">
      <alignment horizontal="right" vertical="top"/>
    </xf>
    <xf numFmtId="164" fontId="34" fillId="0" borderId="7" xfId="0" applyNumberFormat="1" applyFont="1" applyFill="1" applyBorder="1" applyAlignment="1">
      <alignment horizontal="right" vertical="top"/>
    </xf>
    <xf numFmtId="164" fontId="34" fillId="0" borderId="14" xfId="0" applyNumberFormat="1" applyFont="1" applyFill="1" applyBorder="1" applyAlignment="1">
      <alignment horizontal="right" vertical="top"/>
    </xf>
    <xf numFmtId="3" fontId="35" fillId="0" borderId="7" xfId="11" applyNumberFormat="1" applyFont="1" applyFill="1" applyBorder="1" applyAlignment="1">
      <alignment vertical="top"/>
    </xf>
    <xf numFmtId="164" fontId="35" fillId="0" borderId="7" xfId="0" applyNumberFormat="1" applyFont="1" applyFill="1" applyBorder="1" applyAlignment="1">
      <alignment horizontal="right" vertical="top"/>
    </xf>
    <xf numFmtId="164" fontId="35" fillId="0" borderId="14" xfId="0" applyNumberFormat="1" applyFont="1" applyFill="1" applyBorder="1" applyAlignment="1">
      <alignment horizontal="right" vertical="top"/>
    </xf>
    <xf numFmtId="0" fontId="35" fillId="0" borderId="0" xfId="0" applyFont="1" applyFill="1" applyAlignment="1">
      <alignment vertical="top" wrapText="1"/>
    </xf>
    <xf numFmtId="0" fontId="21"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horizontal="left" vertical="top" wrapText="1"/>
    </xf>
    <xf numFmtId="3" fontId="34" fillId="0" borderId="7" xfId="0" applyNumberFormat="1" applyFont="1" applyFill="1" applyBorder="1" applyAlignment="1">
      <alignment vertical="top"/>
    </xf>
    <xf numFmtId="0" fontId="35" fillId="0" borderId="11" xfId="0" applyFont="1" applyFill="1" applyBorder="1" applyAlignment="1">
      <alignment vertical="top"/>
    </xf>
    <xf numFmtId="3" fontId="35" fillId="0" borderId="9" xfId="0" applyNumberFormat="1" applyFont="1" applyFill="1" applyBorder="1" applyAlignment="1">
      <alignment vertical="top"/>
    </xf>
    <xf numFmtId="3" fontId="35" fillId="0" borderId="9" xfId="11" applyNumberFormat="1" applyFont="1" applyFill="1" applyBorder="1" applyAlignment="1">
      <alignment vertical="top"/>
    </xf>
    <xf numFmtId="164" fontId="35" fillId="0" borderId="9" xfId="0" applyNumberFormat="1" applyFont="1" applyFill="1" applyBorder="1" applyAlignment="1">
      <alignment horizontal="right" vertical="top"/>
    </xf>
    <xf numFmtId="0" fontId="35" fillId="0" borderId="0" xfId="0" applyFont="1" applyBorder="1" applyAlignment="1">
      <alignment horizontal="left" vertical="top" wrapText="1"/>
    </xf>
    <xf numFmtId="0" fontId="37" fillId="0" borderId="0" xfId="0" applyFont="1" applyAlignment="1">
      <alignment vertical="top"/>
    </xf>
    <xf numFmtId="0" fontId="35" fillId="0" borderId="0" xfId="0" applyFont="1" applyFill="1" applyBorder="1" applyAlignment="1">
      <alignment horizontal="left" vertical="top" wrapText="1"/>
    </xf>
    <xf numFmtId="0" fontId="35" fillId="0" borderId="0" xfId="0" applyNumberFormat="1" applyFont="1" applyBorder="1" applyAlignment="1">
      <alignment horizontal="left" vertical="top" wrapText="1"/>
    </xf>
    <xf numFmtId="3" fontId="35" fillId="0" borderId="0" xfId="0" applyNumberFormat="1" applyFont="1" applyAlignment="1">
      <alignment vertical="top"/>
    </xf>
    <xf numFmtId="164" fontId="35" fillId="0" borderId="0" xfId="0" applyNumberFormat="1" applyFont="1" applyAlignment="1">
      <alignment vertical="top"/>
    </xf>
    <xf numFmtId="0" fontId="35" fillId="0" borderId="0" xfId="0" applyFont="1" applyFill="1" applyAlignment="1">
      <alignment horizontal="left" vertical="top"/>
    </xf>
    <xf numFmtId="3" fontId="21" fillId="0" borderId="0" xfId="0" applyNumberFormat="1" applyFont="1" applyAlignment="1">
      <alignment vertical="top"/>
    </xf>
    <xf numFmtId="43" fontId="21" fillId="0" borderId="0" xfId="11" applyFont="1" applyAlignment="1">
      <alignment vertical="top"/>
    </xf>
    <xf numFmtId="43" fontId="21" fillId="0" borderId="0" xfId="11" applyFont="1" applyFill="1" applyAlignment="1">
      <alignment vertical="top"/>
    </xf>
    <xf numFmtId="164" fontId="21" fillId="0" borderId="0" xfId="0" applyNumberFormat="1" applyFont="1" applyAlignment="1">
      <alignment vertical="top"/>
    </xf>
    <xf numFmtId="0" fontId="21" fillId="0" borderId="0" xfId="0" applyFont="1" applyAlignment="1">
      <alignment horizontal="left" vertical="top"/>
    </xf>
    <xf numFmtId="0" fontId="34" fillId="0" borderId="0" xfId="0" applyFont="1" applyAlignment="1">
      <alignment horizontal="left" vertical="top"/>
    </xf>
    <xf numFmtId="3" fontId="35" fillId="0" borderId="7" xfId="0" applyNumberFormat="1" applyFont="1" applyFill="1" applyBorder="1" applyAlignment="1">
      <alignment vertical="top"/>
    </xf>
    <xf numFmtId="3" fontId="35" fillId="0" borderId="7" xfId="12" applyNumberFormat="1" applyFont="1" applyFill="1" applyBorder="1" applyAlignment="1">
      <alignment vertical="top"/>
    </xf>
    <xf numFmtId="3" fontId="35" fillId="0" borderId="14" xfId="39" applyNumberFormat="1" applyFont="1" applyFill="1" applyBorder="1" applyAlignment="1">
      <alignment vertical="top"/>
    </xf>
    <xf numFmtId="3" fontId="35" fillId="0" borderId="7" xfId="39" applyNumberFormat="1" applyFont="1" applyFill="1" applyBorder="1" applyAlignment="1">
      <alignment vertical="top"/>
    </xf>
  </cellXfs>
  <cellStyles count="46">
    <cellStyle name="_x0008__x0002_" xfId="1"/>
    <cellStyle name="=C:\WINNT\SYSTEM32\COMMAND.COM" xfId="2"/>
    <cellStyle name="_x0003_¶?°?‘}É" xfId="3"/>
    <cellStyle name="Comma_Calendario 2003" xfId="4"/>
    <cellStyle name="Estilo 1" xfId="5"/>
    <cellStyle name="Euro" xfId="6"/>
    <cellStyle name="Euro 2" xfId="7"/>
    <cellStyle name="Hipervínculo 2" xfId="8"/>
    <cellStyle name="Hipervínculo 3" xfId="9"/>
    <cellStyle name="Linea horizontal" xfId="10"/>
    <cellStyle name="Millares" xfId="11" builtinId="3"/>
    <cellStyle name="Millares 2" xfId="12"/>
    <cellStyle name="Millares 2 2" xfId="13"/>
    <cellStyle name="Millares 2 3" xfId="14"/>
    <cellStyle name="Millares 3" xfId="15"/>
    <cellStyle name="Millares 3 2" xfId="16"/>
    <cellStyle name="Millares 4" xfId="17"/>
    <cellStyle name="Millares 5" xfId="18"/>
    <cellStyle name="Millares 6" xfId="19"/>
    <cellStyle name="Millares 7" xfId="20"/>
    <cellStyle name="Millares 8" xfId="21"/>
    <cellStyle name="Millares 9" xfId="22"/>
    <cellStyle name="Normal" xfId="0" builtinId="0"/>
    <cellStyle name="Normal - Modelo1" xfId="23"/>
    <cellStyle name="Normal - Modelo2" xfId="24"/>
    <cellStyle name="Normal - Modelo3" xfId="25"/>
    <cellStyle name="Normal 2" xfId="26"/>
    <cellStyle name="Normal 2 2" xfId="27"/>
    <cellStyle name="Normal 2 3" xfId="28"/>
    <cellStyle name="Normal 2 3 2" xfId="29"/>
    <cellStyle name="Normal 2 4" xfId="30"/>
    <cellStyle name="Normal 2_Prioritarios 2010-Nominal (2)" xfId="31"/>
    <cellStyle name="Normal 3" xfId="32"/>
    <cellStyle name="Normal 3 2" xfId="33"/>
    <cellStyle name="Normal 4" xfId="34"/>
    <cellStyle name="Normal 4 2" xfId="35"/>
    <cellStyle name="Normal 5" xfId="36"/>
    <cellStyle name="Normal 6" xfId="37"/>
    <cellStyle name="Normal 7" xfId="38"/>
    <cellStyle name="Normal 7 2" xfId="39"/>
    <cellStyle name="Normal 8" xfId="40"/>
    <cellStyle name="Normal_Hoja1" xfId="41"/>
    <cellStyle name="Percent_fotfcor" xfId="42"/>
    <cellStyle name="Porcentual 2" xfId="43"/>
    <cellStyle name="Porcentual 3" xfId="44"/>
    <cellStyle name="Texto, derecha" xfId="45"/>
  </cellStyles>
  <dxfs count="0"/>
  <tableStyles count="0" defaultTableStyle="TableStyleMedium9" defaultPivotStyle="PivotStyleLight16"/>
  <colors>
    <mruColors>
      <color rgb="FFD7E4B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E4">
            <v>24.3</v>
          </cell>
        </row>
      </sheetData>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37"/>
  <sheetViews>
    <sheetView topLeftCell="A7" zoomScale="130" zoomScaleNormal="130" workbookViewId="0">
      <pane xSplit="9" ySplit="6" topLeftCell="BC13" activePane="bottomRight" state="frozen"/>
      <selection activeCell="A7" sqref="A7"/>
      <selection pane="topRight" activeCell="J7" sqref="J7"/>
      <selection pane="bottomLeft" activeCell="A13" sqref="A13"/>
      <selection pane="bottomRight" activeCell="BJ40" sqref="BJ40"/>
    </sheetView>
  </sheetViews>
  <sheetFormatPr baseColWidth="10" defaultRowHeight="12.75"/>
  <cols>
    <col min="1" max="1" width="5.5703125" style="137" bestFit="1" customWidth="1"/>
    <col min="2" max="2" width="5" style="1" customWidth="1"/>
    <col min="3" max="3" width="6.85546875" style="1" customWidth="1"/>
    <col min="4" max="5" width="2.7109375" style="1" customWidth="1"/>
    <col min="6" max="6" width="2.42578125" style="1" customWidth="1"/>
    <col min="7" max="7" width="2.140625" style="1" customWidth="1"/>
    <col min="8" max="8" width="2.28515625" style="1" customWidth="1"/>
    <col min="9" max="9" width="6.85546875" style="1" customWidth="1"/>
    <col min="10" max="10" width="13.140625" style="28" customWidth="1"/>
    <col min="11" max="11" width="13.140625" style="1" customWidth="1"/>
    <col min="12" max="12" width="12" style="1" customWidth="1"/>
    <col min="13" max="13" width="11.42578125" style="1" customWidth="1"/>
    <col min="14" max="15" width="12.28515625" style="1" customWidth="1"/>
    <col min="16" max="17" width="11.42578125" style="1" customWidth="1"/>
    <col min="18" max="18" width="1.5703125" style="1" customWidth="1"/>
    <col min="19" max="19" width="17" style="62" customWidth="1"/>
    <col min="20" max="20" width="11.42578125" style="1" customWidth="1"/>
    <col min="21" max="21" width="1.85546875" style="1" customWidth="1"/>
    <col min="22" max="22" width="15.85546875" style="1" customWidth="1"/>
    <col min="23" max="23" width="3.7109375" style="1" customWidth="1"/>
    <col min="24" max="24" width="3.85546875" style="1" customWidth="1"/>
    <col min="25" max="25" width="5.28515625" style="1" customWidth="1"/>
    <col min="26" max="26" width="6.140625" style="1" customWidth="1"/>
    <col min="27" max="27" width="4.140625" style="1" customWidth="1"/>
    <col min="28" max="28" width="5.5703125" style="1" customWidth="1"/>
    <col min="29" max="29" width="5.85546875" style="1" customWidth="1"/>
    <col min="30" max="30" width="4.42578125" style="1" customWidth="1"/>
    <col min="31" max="31" width="4.28515625" style="1" customWidth="1"/>
    <col min="32" max="32" width="13.28515625" style="1" customWidth="1"/>
    <col min="33" max="33" width="13.28515625" style="1" bestFit="1" customWidth="1"/>
    <col min="34" max="36" width="12.28515625" style="1" bestFit="1" customWidth="1"/>
    <col min="37" max="41" width="11.42578125" style="1" customWidth="1"/>
    <col min="42" max="42" width="46.42578125" style="1" customWidth="1"/>
    <col min="43" max="43" width="14" style="1" customWidth="1"/>
    <col min="44" max="44" width="14.140625" style="1" customWidth="1"/>
    <col min="45" max="45" width="18" style="1" customWidth="1"/>
    <col min="46" max="47" width="14" style="1" customWidth="1"/>
    <col min="48" max="48" width="14.5703125" style="1" customWidth="1"/>
    <col min="49" max="50" width="11.42578125" style="1" hidden="1" customWidth="1"/>
    <col min="51" max="51" width="3" style="1" customWidth="1"/>
    <col min="52" max="52" width="3.7109375" style="1" customWidth="1"/>
    <col min="53" max="53" width="46.42578125" style="1" customWidth="1"/>
    <col min="54" max="54" width="14" style="1" customWidth="1"/>
    <col min="55" max="56" width="17.85546875" style="137" bestFit="1" customWidth="1"/>
    <col min="57" max="57" width="17.85546875" style="209" customWidth="1"/>
    <col min="58" max="58" width="15" style="137" bestFit="1" customWidth="1"/>
    <col min="59" max="59" width="17.85546875" style="137" bestFit="1" customWidth="1"/>
    <col min="60" max="60" width="8.28515625" style="1" customWidth="1"/>
    <col min="61" max="61" width="7.140625" style="1" customWidth="1"/>
    <col min="62" max="62" width="28.7109375" style="1" customWidth="1"/>
    <col min="63" max="63" width="11.140625" style="137" customWidth="1"/>
    <col min="64" max="64" width="13.28515625" style="137" bestFit="1" customWidth="1"/>
    <col min="65" max="65" width="12.28515625" style="137" bestFit="1" customWidth="1"/>
    <col min="66" max="66" width="11.42578125" style="137"/>
    <col min="67" max="68" width="12.28515625" style="137" bestFit="1" customWidth="1"/>
    <col min="69" max="70" width="11.42578125" style="137"/>
    <col min="71" max="16384" width="11.42578125" style="1"/>
  </cols>
  <sheetData>
    <row r="1" spans="1:68" ht="12.75" customHeight="1">
      <c r="B1" s="257" t="s">
        <v>0</v>
      </c>
      <c r="C1" s="257"/>
      <c r="D1" s="257"/>
      <c r="E1" s="257"/>
      <c r="F1" s="257"/>
      <c r="G1" s="257"/>
      <c r="H1" s="258" t="s">
        <v>1</v>
      </c>
      <c r="I1" s="258"/>
      <c r="J1" s="258"/>
      <c r="X1" s="257" t="s">
        <v>0</v>
      </c>
      <c r="Y1" s="257"/>
      <c r="Z1" s="257"/>
      <c r="AA1" s="257"/>
      <c r="AB1" s="257"/>
      <c r="AC1" s="257"/>
      <c r="AD1" s="258" t="s">
        <v>211</v>
      </c>
      <c r="AE1" s="258"/>
      <c r="AF1" s="258"/>
      <c r="AG1" s="62"/>
      <c r="AH1" s="62"/>
      <c r="AI1" s="62"/>
      <c r="AJ1" s="62"/>
      <c r="AK1" s="63"/>
      <c r="AL1" s="64"/>
      <c r="AM1" s="64"/>
      <c r="AO1" s="257" t="s">
        <v>0</v>
      </c>
      <c r="AP1" s="257"/>
      <c r="AQ1" s="258"/>
      <c r="AR1" s="62"/>
      <c r="AS1" s="62"/>
      <c r="AT1" s="62"/>
      <c r="AU1" s="62"/>
      <c r="AV1" s="63"/>
      <c r="AW1" s="64"/>
      <c r="AX1" s="64"/>
      <c r="AY1" s="64"/>
      <c r="AZ1" s="257" t="s">
        <v>0</v>
      </c>
      <c r="BA1" s="257"/>
      <c r="BB1" s="258"/>
      <c r="BC1" s="153"/>
      <c r="BD1" s="153"/>
      <c r="BE1" s="202"/>
      <c r="BF1" s="153"/>
      <c r="BG1" s="153"/>
      <c r="BH1" s="64"/>
      <c r="BI1" s="64"/>
      <c r="BJ1" s="64"/>
    </row>
    <row r="2" spans="1:68">
      <c r="B2" s="257"/>
      <c r="C2" s="257"/>
      <c r="D2" s="257"/>
      <c r="E2" s="257"/>
      <c r="F2" s="257"/>
      <c r="G2" s="257"/>
      <c r="H2" s="258"/>
      <c r="I2" s="258"/>
      <c r="J2" s="258"/>
      <c r="M2" s="2" t="s">
        <v>2</v>
      </c>
      <c r="N2" s="2"/>
      <c r="O2" s="2"/>
      <c r="P2" s="2"/>
      <c r="Q2" s="2"/>
      <c r="X2" s="257"/>
      <c r="Y2" s="257"/>
      <c r="Z2" s="257"/>
      <c r="AA2" s="257"/>
      <c r="AB2" s="257"/>
      <c r="AC2" s="257"/>
      <c r="AD2" s="258"/>
      <c r="AE2" s="258"/>
      <c r="AF2" s="258"/>
      <c r="AG2" s="63"/>
      <c r="AH2" s="63"/>
      <c r="AI2" s="63"/>
      <c r="AJ2" s="63"/>
      <c r="AK2" s="63"/>
      <c r="AL2" s="64"/>
      <c r="AM2" s="64"/>
      <c r="AO2" s="257"/>
      <c r="AP2" s="257"/>
      <c r="AQ2" s="258"/>
      <c r="AR2" s="63"/>
      <c r="AS2" s="63"/>
      <c r="AT2" s="63"/>
      <c r="AU2" s="63"/>
      <c r="AV2" s="63"/>
      <c r="AW2" s="64"/>
      <c r="AX2" s="64"/>
      <c r="AY2" s="64"/>
      <c r="AZ2" s="257"/>
      <c r="BA2" s="257"/>
      <c r="BB2" s="258"/>
      <c r="BC2" s="153"/>
      <c r="BD2" s="153"/>
      <c r="BE2" s="202"/>
      <c r="BF2" s="153"/>
      <c r="BG2" s="153"/>
      <c r="BH2" s="64"/>
      <c r="BI2" s="64"/>
      <c r="BJ2" s="64"/>
    </row>
    <row r="3" spans="1:68" ht="5.0999999999999996" customHeight="1">
      <c r="J3" s="1"/>
      <c r="AG3" s="63"/>
      <c r="AH3" s="63"/>
      <c r="AI3" s="63"/>
      <c r="AJ3" s="63"/>
      <c r="AK3" s="63"/>
      <c r="AL3" s="64"/>
      <c r="AM3" s="64"/>
      <c r="AR3" s="63"/>
      <c r="AS3" s="63"/>
      <c r="AT3" s="63"/>
      <c r="AU3" s="63"/>
      <c r="AV3" s="63"/>
      <c r="AW3" s="64"/>
      <c r="AX3" s="64"/>
      <c r="AY3" s="64"/>
      <c r="BC3" s="153"/>
      <c r="BD3" s="153"/>
      <c r="BE3" s="202"/>
      <c r="BF3" s="153"/>
      <c r="BG3" s="153"/>
      <c r="BH3" s="64"/>
      <c r="BI3" s="64"/>
      <c r="BJ3" s="64"/>
    </row>
    <row r="4" spans="1:68">
      <c r="B4" s="3" t="s">
        <v>3</v>
      </c>
      <c r="C4" s="3"/>
      <c r="D4" s="3"/>
      <c r="E4" s="3"/>
      <c r="F4" s="3"/>
      <c r="G4" s="3"/>
      <c r="H4" s="3"/>
      <c r="I4" s="3"/>
      <c r="J4" s="3"/>
      <c r="K4" s="3"/>
      <c r="L4" s="3"/>
      <c r="M4" s="3"/>
      <c r="N4" s="3"/>
      <c r="O4" s="3"/>
      <c r="P4" s="3"/>
      <c r="Q4" s="3"/>
      <c r="X4" s="3" t="s">
        <v>3</v>
      </c>
      <c r="Y4" s="3"/>
      <c r="Z4" s="3"/>
      <c r="AA4" s="3"/>
      <c r="AB4" s="3"/>
      <c r="AC4" s="3"/>
      <c r="AD4" s="3"/>
      <c r="AE4" s="3"/>
      <c r="AF4" s="3"/>
      <c r="AG4" s="62"/>
      <c r="AH4" s="62"/>
      <c r="AI4" s="62"/>
      <c r="AJ4" s="62"/>
      <c r="AK4" s="63"/>
      <c r="AL4" s="65"/>
      <c r="AM4" s="65"/>
      <c r="AO4" s="94" t="s">
        <v>3</v>
      </c>
      <c r="AP4" s="3"/>
      <c r="AQ4" s="3"/>
      <c r="AR4" s="62"/>
      <c r="AS4" s="62"/>
      <c r="AT4" s="62"/>
      <c r="AU4" s="62"/>
      <c r="AV4" s="63"/>
      <c r="AW4" s="65"/>
      <c r="AX4" s="65"/>
      <c r="AY4" s="65"/>
      <c r="AZ4" s="94" t="s">
        <v>3</v>
      </c>
      <c r="BA4" s="3"/>
      <c r="BB4" s="3"/>
      <c r="BC4" s="194"/>
      <c r="BD4" s="194"/>
      <c r="BE4" s="203"/>
      <c r="BF4" s="194"/>
      <c r="BG4" s="194"/>
      <c r="BH4" s="65"/>
      <c r="BI4" s="65"/>
      <c r="BJ4" s="65"/>
    </row>
    <row r="5" spans="1:68">
      <c r="B5" s="3" t="s">
        <v>4</v>
      </c>
      <c r="C5" s="3"/>
      <c r="D5" s="3"/>
      <c r="E5" s="3"/>
      <c r="F5" s="3"/>
      <c r="G5" s="3"/>
      <c r="H5" s="3"/>
      <c r="I5" s="3"/>
      <c r="J5" s="3"/>
      <c r="K5" s="3"/>
      <c r="L5" s="3"/>
      <c r="M5" s="3"/>
      <c r="N5" s="3"/>
      <c r="O5" s="3"/>
      <c r="P5" s="3"/>
      <c r="Q5" s="3"/>
      <c r="X5" s="3" t="s">
        <v>212</v>
      </c>
      <c r="Y5" s="3"/>
      <c r="Z5" s="3"/>
      <c r="AA5" s="3"/>
      <c r="AB5" s="3"/>
      <c r="AC5" s="3"/>
      <c r="AD5" s="3"/>
      <c r="AE5" s="3"/>
      <c r="AF5" s="3"/>
      <c r="AG5" s="62"/>
      <c r="AH5" s="62"/>
      <c r="AI5" s="62"/>
      <c r="AJ5" s="62"/>
      <c r="AK5" s="63"/>
      <c r="AL5" s="65"/>
      <c r="AM5" s="65"/>
      <c r="AO5" s="3" t="s">
        <v>237</v>
      </c>
      <c r="AP5" s="3"/>
      <c r="AQ5" s="3"/>
      <c r="AR5" s="62"/>
      <c r="AS5" s="62"/>
      <c r="AT5" s="62"/>
      <c r="AU5" s="62"/>
      <c r="AV5" s="63"/>
      <c r="AW5" s="65"/>
      <c r="AX5" s="65"/>
      <c r="AY5" s="65"/>
      <c r="AZ5" s="3" t="s">
        <v>237</v>
      </c>
      <c r="BA5" s="3"/>
      <c r="BB5" s="3"/>
      <c r="BC5" s="194"/>
      <c r="BD5" s="194"/>
      <c r="BE5" s="203"/>
      <c r="BF5" s="194"/>
      <c r="BG5" s="194"/>
      <c r="BH5" s="65"/>
      <c r="BI5" s="65"/>
      <c r="BJ5" s="65"/>
    </row>
    <row r="6" spans="1:68">
      <c r="B6" s="3" t="s">
        <v>5</v>
      </c>
      <c r="C6" s="3"/>
      <c r="D6" s="3"/>
      <c r="E6" s="3"/>
      <c r="F6" s="3"/>
      <c r="G6" s="3"/>
      <c r="H6" s="3"/>
      <c r="I6" s="3"/>
      <c r="J6" s="3"/>
      <c r="K6" s="3"/>
      <c r="L6" s="3"/>
      <c r="M6" s="3"/>
      <c r="N6" s="3"/>
      <c r="O6" s="3"/>
      <c r="P6" s="3"/>
      <c r="Q6" s="3"/>
      <c r="X6" s="3" t="s">
        <v>5</v>
      </c>
      <c r="Y6" s="3"/>
      <c r="Z6" s="3"/>
      <c r="AA6" s="3"/>
      <c r="AB6" s="3"/>
      <c r="AC6" s="3"/>
      <c r="AD6" s="3"/>
      <c r="AE6" s="3"/>
      <c r="AF6" s="3"/>
      <c r="AG6" s="62"/>
      <c r="AH6" s="62"/>
      <c r="AI6" s="62"/>
      <c r="AJ6" s="62"/>
      <c r="AK6" s="63"/>
      <c r="AL6" s="65"/>
      <c r="AM6" s="65"/>
      <c r="AO6" s="3" t="s">
        <v>5</v>
      </c>
      <c r="AP6" s="3"/>
      <c r="AQ6" s="3"/>
      <c r="AR6" s="62"/>
      <c r="AS6" s="62"/>
      <c r="AT6" s="62"/>
      <c r="AU6" s="62"/>
      <c r="AV6" s="63"/>
      <c r="AW6" s="65"/>
      <c r="AX6" s="65"/>
      <c r="AY6" s="65"/>
      <c r="AZ6" s="3" t="s">
        <v>5</v>
      </c>
      <c r="BA6" s="3"/>
      <c r="BB6" s="3"/>
      <c r="BC6" s="194"/>
      <c r="BD6" s="194"/>
      <c r="BE6" s="203"/>
      <c r="BF6" s="194"/>
      <c r="BG6" s="194"/>
      <c r="BH6" s="65"/>
      <c r="BI6" s="65"/>
      <c r="BJ6" s="65"/>
    </row>
    <row r="7" spans="1:68" ht="5.0999999999999996" customHeight="1">
      <c r="J7" s="1"/>
      <c r="AG7" s="62"/>
      <c r="AH7" s="62"/>
      <c r="AI7" s="62"/>
      <c r="AJ7" s="62"/>
      <c r="AK7" s="63"/>
      <c r="AL7" s="64"/>
      <c r="AM7" s="64"/>
      <c r="AR7" s="62"/>
      <c r="AS7" s="62"/>
      <c r="AT7" s="62"/>
      <c r="AU7" s="62"/>
      <c r="AV7" s="63"/>
      <c r="AW7" s="64"/>
      <c r="AX7" s="64"/>
      <c r="AY7" s="64"/>
      <c r="BC7" s="153"/>
      <c r="BD7" s="153"/>
      <c r="BE7" s="202"/>
      <c r="BF7" s="153"/>
      <c r="BG7" s="153"/>
      <c r="BH7" s="64"/>
      <c r="BI7" s="64"/>
      <c r="BJ7" s="64"/>
    </row>
    <row r="8" spans="1:68" ht="6.75" customHeight="1">
      <c r="B8" s="4"/>
      <c r="C8" s="5"/>
      <c r="D8" s="5"/>
      <c r="E8" s="5"/>
      <c r="F8" s="5"/>
      <c r="G8" s="5"/>
      <c r="H8" s="5"/>
      <c r="I8" s="6"/>
      <c r="J8" s="7" t="s">
        <v>6</v>
      </c>
      <c r="K8" s="7"/>
      <c r="L8" s="8"/>
      <c r="M8" s="8"/>
      <c r="N8" s="8"/>
      <c r="O8" s="9"/>
      <c r="P8" s="9"/>
      <c r="Q8" s="9"/>
      <c r="X8" s="4"/>
      <c r="Y8" s="5"/>
      <c r="Z8" s="5"/>
      <c r="AA8" s="5"/>
      <c r="AB8" s="5"/>
      <c r="AC8" s="5"/>
      <c r="AD8" s="5"/>
      <c r="AE8" s="6"/>
      <c r="AF8" s="7" t="s">
        <v>6</v>
      </c>
      <c r="AG8" s="7"/>
      <c r="AH8" s="8"/>
      <c r="AI8" s="8"/>
      <c r="AJ8" s="8"/>
      <c r="AK8" s="9"/>
      <c r="AL8" s="66"/>
      <c r="AM8" s="66"/>
      <c r="AO8" s="4"/>
      <c r="AP8" s="5"/>
      <c r="AQ8" s="7" t="s">
        <v>6</v>
      </c>
      <c r="AR8" s="7"/>
      <c r="AS8" s="8"/>
      <c r="AT8" s="8"/>
      <c r="AU8" s="8"/>
      <c r="AV8" s="9"/>
      <c r="AW8" s="66"/>
      <c r="AX8" s="66"/>
      <c r="AY8" s="149"/>
      <c r="AZ8" s="4"/>
      <c r="BA8" s="5"/>
      <c r="BB8" s="7" t="s">
        <v>6</v>
      </c>
      <c r="BC8" s="195"/>
      <c r="BD8" s="196"/>
      <c r="BE8" s="204"/>
      <c r="BF8" s="196"/>
      <c r="BG8" s="197"/>
      <c r="BH8" s="66"/>
      <c r="BI8" s="66"/>
      <c r="BJ8" s="182"/>
      <c r="BK8" s="183"/>
      <c r="BL8" s="183"/>
      <c r="BM8" s="184"/>
      <c r="BN8" s="184"/>
      <c r="BO8" s="184"/>
      <c r="BP8" s="184"/>
    </row>
    <row r="9" spans="1:68" ht="7.5" customHeight="1">
      <c r="B9" s="10" t="s">
        <v>7</v>
      </c>
      <c r="C9" s="11"/>
      <c r="D9" s="11"/>
      <c r="E9" s="11"/>
      <c r="F9" s="11"/>
      <c r="G9" s="11"/>
      <c r="H9" s="11"/>
      <c r="I9" s="12"/>
      <c r="J9" s="259" t="s">
        <v>8</v>
      </c>
      <c r="K9" s="259" t="s">
        <v>9</v>
      </c>
      <c r="L9" s="259" t="s">
        <v>10</v>
      </c>
      <c r="M9" s="7" t="s">
        <v>11</v>
      </c>
      <c r="N9" s="7"/>
      <c r="O9" s="7"/>
      <c r="P9" s="7" t="s">
        <v>12</v>
      </c>
      <c r="Q9" s="7"/>
      <c r="S9" s="62" t="s">
        <v>13</v>
      </c>
      <c r="X9" s="10" t="s">
        <v>7</v>
      </c>
      <c r="Y9" s="11"/>
      <c r="Z9" s="11"/>
      <c r="AA9" s="11"/>
      <c r="AB9" s="11"/>
      <c r="AC9" s="11"/>
      <c r="AD9" s="11"/>
      <c r="AE9" s="12"/>
      <c r="AF9" s="259" t="s">
        <v>8</v>
      </c>
      <c r="AG9" s="259" t="s">
        <v>9</v>
      </c>
      <c r="AH9" s="259" t="s">
        <v>10</v>
      </c>
      <c r="AI9" s="7" t="s">
        <v>11</v>
      </c>
      <c r="AJ9" s="7"/>
      <c r="AK9" s="7"/>
      <c r="AL9" s="67" t="s">
        <v>12</v>
      </c>
      <c r="AM9" s="67"/>
      <c r="AO9" s="10" t="s">
        <v>7</v>
      </c>
      <c r="AP9" s="11"/>
      <c r="AQ9" s="259" t="s">
        <v>8</v>
      </c>
      <c r="AR9" s="259" t="s">
        <v>9</v>
      </c>
      <c r="AS9" s="259" t="s">
        <v>10</v>
      </c>
      <c r="AT9" s="7" t="s">
        <v>11</v>
      </c>
      <c r="AU9" s="7"/>
      <c r="AV9" s="7"/>
      <c r="AW9" s="67" t="s">
        <v>12</v>
      </c>
      <c r="AX9" s="67"/>
      <c r="AY9" s="150"/>
      <c r="AZ9" s="10" t="s">
        <v>7</v>
      </c>
      <c r="BA9" s="11"/>
      <c r="BB9" s="259" t="s">
        <v>8</v>
      </c>
      <c r="BC9" s="261" t="s">
        <v>9</v>
      </c>
      <c r="BD9" s="261" t="s">
        <v>10</v>
      </c>
      <c r="BE9" s="205" t="s">
        <v>11</v>
      </c>
      <c r="BF9" s="195"/>
      <c r="BG9" s="195"/>
      <c r="BH9" s="265" t="s">
        <v>12</v>
      </c>
      <c r="BI9" s="266"/>
      <c r="BJ9" s="182"/>
      <c r="BK9" s="183" t="s">
        <v>254</v>
      </c>
      <c r="BL9" s="183" t="s">
        <v>262</v>
      </c>
      <c r="BM9" s="183" t="s">
        <v>256</v>
      </c>
      <c r="BN9" s="183" t="s">
        <v>255</v>
      </c>
      <c r="BO9" s="183" t="s">
        <v>266</v>
      </c>
      <c r="BP9" s="183" t="s">
        <v>269</v>
      </c>
    </row>
    <row r="10" spans="1:68" ht="12" customHeight="1">
      <c r="B10" s="13"/>
      <c r="C10" s="14" t="s">
        <v>14</v>
      </c>
      <c r="D10" s="15"/>
      <c r="E10" s="15"/>
      <c r="F10" s="15"/>
      <c r="G10" s="15"/>
      <c r="H10" s="15"/>
      <c r="I10" s="16"/>
      <c r="J10" s="260"/>
      <c r="K10" s="260"/>
      <c r="L10" s="260"/>
      <c r="M10" s="17" t="s">
        <v>15</v>
      </c>
      <c r="N10" s="17" t="s">
        <v>16</v>
      </c>
      <c r="O10" s="17" t="s">
        <v>17</v>
      </c>
      <c r="P10" s="18" t="s">
        <v>18</v>
      </c>
      <c r="Q10" s="18" t="s">
        <v>19</v>
      </c>
      <c r="V10" s="135" t="s">
        <v>252</v>
      </c>
      <c r="X10" s="13"/>
      <c r="Y10" s="14" t="s">
        <v>14</v>
      </c>
      <c r="Z10" s="15"/>
      <c r="AA10" s="15"/>
      <c r="AB10" s="15"/>
      <c r="AC10" s="15"/>
      <c r="AD10" s="15"/>
      <c r="AE10" s="16"/>
      <c r="AF10" s="260"/>
      <c r="AG10" s="260"/>
      <c r="AH10" s="260"/>
      <c r="AI10" s="17" t="s">
        <v>213</v>
      </c>
      <c r="AJ10" s="17" t="s">
        <v>214</v>
      </c>
      <c r="AK10" s="17" t="s">
        <v>215</v>
      </c>
      <c r="AL10" s="68" t="s">
        <v>18</v>
      </c>
      <c r="AM10" s="68" t="s">
        <v>19</v>
      </c>
      <c r="AO10" s="13"/>
      <c r="AP10" s="14" t="s">
        <v>14</v>
      </c>
      <c r="AQ10" s="260"/>
      <c r="AR10" s="260"/>
      <c r="AS10" s="260"/>
      <c r="AT10" s="17" t="s">
        <v>238</v>
      </c>
      <c r="AU10" s="17" t="s">
        <v>239</v>
      </c>
      <c r="AV10" s="17" t="s">
        <v>240</v>
      </c>
      <c r="AW10" s="68" t="s">
        <v>18</v>
      </c>
      <c r="AX10" s="68" t="s">
        <v>19</v>
      </c>
      <c r="AY10" s="151"/>
      <c r="AZ10" s="13"/>
      <c r="BA10" s="14" t="s">
        <v>14</v>
      </c>
      <c r="BB10" s="260"/>
      <c r="BC10" s="262"/>
      <c r="BD10" s="262"/>
      <c r="BE10" s="206" t="s">
        <v>261</v>
      </c>
      <c r="BF10" s="154" t="s">
        <v>259</v>
      </c>
      <c r="BG10" s="154" t="s">
        <v>260</v>
      </c>
      <c r="BH10" s="68" t="s">
        <v>18</v>
      </c>
      <c r="BI10" s="68" t="s">
        <v>19</v>
      </c>
      <c r="BJ10" s="185" t="s">
        <v>280</v>
      </c>
      <c r="BK10" s="186" t="s">
        <v>253</v>
      </c>
      <c r="BL10" s="183" t="s">
        <v>263</v>
      </c>
      <c r="BM10" s="183" t="s">
        <v>264</v>
      </c>
      <c r="BN10" s="183" t="s">
        <v>265</v>
      </c>
      <c r="BO10" s="183" t="s">
        <v>268</v>
      </c>
      <c r="BP10" s="183" t="s">
        <v>267</v>
      </c>
    </row>
    <row r="11" spans="1:68" ht="4.5" customHeight="1">
      <c r="B11" s="19"/>
      <c r="C11" s="20"/>
      <c r="D11" s="20"/>
      <c r="E11" s="20"/>
      <c r="F11" s="20"/>
      <c r="G11" s="20"/>
      <c r="H11" s="20"/>
      <c r="I11" s="21"/>
      <c r="J11" s="18" t="s">
        <v>20</v>
      </c>
      <c r="K11" s="18" t="s">
        <v>21</v>
      </c>
      <c r="L11" s="18" t="s">
        <v>22</v>
      </c>
      <c r="M11" s="22" t="s">
        <v>23</v>
      </c>
      <c r="N11" s="22" t="s">
        <v>24</v>
      </c>
      <c r="O11" s="22" t="s">
        <v>25</v>
      </c>
      <c r="P11" s="22" t="s">
        <v>26</v>
      </c>
      <c r="Q11" s="22" t="s">
        <v>27</v>
      </c>
      <c r="X11" s="19"/>
      <c r="Y11" s="20"/>
      <c r="Z11" s="20"/>
      <c r="AA11" s="20"/>
      <c r="AB11" s="20"/>
      <c r="AC11" s="20"/>
      <c r="AD11" s="20"/>
      <c r="AE11" s="21"/>
      <c r="AF11" s="18" t="s">
        <v>20</v>
      </c>
      <c r="AG11" s="18" t="s">
        <v>21</v>
      </c>
      <c r="AH11" s="18" t="s">
        <v>22</v>
      </c>
      <c r="AI11" s="22" t="s">
        <v>23</v>
      </c>
      <c r="AJ11" s="22" t="s">
        <v>24</v>
      </c>
      <c r="AK11" s="22" t="s">
        <v>25</v>
      </c>
      <c r="AL11" s="69" t="s">
        <v>26</v>
      </c>
      <c r="AM11" s="69" t="s">
        <v>27</v>
      </c>
      <c r="AO11" s="19"/>
      <c r="AP11" s="20"/>
      <c r="AQ11" s="18" t="s">
        <v>20</v>
      </c>
      <c r="AR11" s="18" t="s">
        <v>21</v>
      </c>
      <c r="AS11" s="18" t="s">
        <v>22</v>
      </c>
      <c r="AT11" s="22" t="s">
        <v>23</v>
      </c>
      <c r="AU11" s="22" t="s">
        <v>24</v>
      </c>
      <c r="AV11" s="22" t="s">
        <v>25</v>
      </c>
      <c r="AW11" s="69" t="s">
        <v>26</v>
      </c>
      <c r="AX11" s="69" t="s">
        <v>27</v>
      </c>
      <c r="AY11" s="152"/>
      <c r="AZ11" s="19"/>
      <c r="BA11" s="20"/>
      <c r="BB11" s="141" t="s">
        <v>20</v>
      </c>
      <c r="BC11" s="198" t="s">
        <v>21</v>
      </c>
      <c r="BD11" s="198" t="s">
        <v>22</v>
      </c>
      <c r="BE11" s="206" t="s">
        <v>23</v>
      </c>
      <c r="BF11" s="154" t="s">
        <v>24</v>
      </c>
      <c r="BG11" s="154" t="s">
        <v>25</v>
      </c>
      <c r="BH11" s="69" t="s">
        <v>26</v>
      </c>
      <c r="BI11" s="69" t="s">
        <v>27</v>
      </c>
      <c r="BJ11" s="187"/>
      <c r="BK11" s="193" t="s">
        <v>284</v>
      </c>
      <c r="BL11" s="188" t="s">
        <v>270</v>
      </c>
      <c r="BM11" s="188" t="s">
        <v>270</v>
      </c>
      <c r="BN11" s="188" t="s">
        <v>270</v>
      </c>
      <c r="BO11" s="188" t="s">
        <v>270</v>
      </c>
      <c r="BP11" s="188" t="s">
        <v>270</v>
      </c>
    </row>
    <row r="12" spans="1:68">
      <c r="B12" s="23" t="s">
        <v>28</v>
      </c>
      <c r="C12" s="24"/>
      <c r="D12" s="24"/>
      <c r="E12" s="24"/>
      <c r="F12" s="24"/>
      <c r="G12" s="24"/>
      <c r="H12" s="24"/>
      <c r="I12" s="25"/>
      <c r="J12" s="26">
        <f t="shared" ref="J12:O12" si="0">SUM(J13,J16,J18,J23,J27,J37,J39,J41,J44,J49,J58,J72,J74,J77,J79,J83,J88,J90,J98,J102,J105,J107,J109,J111,J113)</f>
        <v>14771057318.76</v>
      </c>
      <c r="K12" s="26">
        <f t="shared" si="0"/>
        <v>14422011665.019997</v>
      </c>
      <c r="L12" s="26">
        <f t="shared" si="0"/>
        <v>2164798573.6200008</v>
      </c>
      <c r="M12" s="26">
        <f t="shared" si="0"/>
        <v>416972567.41000009</v>
      </c>
      <c r="N12" s="26">
        <f t="shared" si="0"/>
        <v>1073513896.8599998</v>
      </c>
      <c r="O12" s="26">
        <f t="shared" si="0"/>
        <v>1880576110.9400001</v>
      </c>
      <c r="P12" s="27">
        <f t="shared" ref="P12:P43" si="1">IFERROR(+O12/J12*100,"n.a.")</f>
        <v>12.731492880686151</v>
      </c>
      <c r="Q12" s="27">
        <f t="shared" ref="Q12:Q43" si="2">IFERROR(+O12/L12*100,"n.a.")</f>
        <v>86.870720161057719</v>
      </c>
      <c r="S12" s="62">
        <v>14916472704.85</v>
      </c>
      <c r="T12" s="28">
        <f>+J12-S12</f>
        <v>-145415386.09000015</v>
      </c>
      <c r="U12" s="28"/>
      <c r="V12" s="26">
        <f>SUM(V13,V16,V18,V23,V27,V37,V39,V41,V44,V49,V58,V72,V74,V77,V79,V83,V88,V90,V98,V102,V105,V107,V109,V111,V113)</f>
        <v>14771057318.77</v>
      </c>
      <c r="W12" s="29"/>
      <c r="X12" s="23" t="s">
        <v>28</v>
      </c>
      <c r="Y12" s="24"/>
      <c r="Z12" s="24"/>
      <c r="AA12" s="24"/>
      <c r="AB12" s="24"/>
      <c r="AC12" s="24"/>
      <c r="AD12" s="24"/>
      <c r="AE12" s="25"/>
      <c r="AF12" s="26">
        <f t="shared" ref="AF12:AK12" si="3">SUM(AF13,AF16,AF18,AF23,AF27,AF37,AF39,AF41,AF44,AF49,AF58,AF72,AF74,AF77,AF79,AF83,AF88,AF90,AF98,AF102,AF105,AF107,AF109,AF111,AF113)</f>
        <v>14771057318.76</v>
      </c>
      <c r="AG12" s="70">
        <f t="shared" si="3"/>
        <v>14086217089.279999</v>
      </c>
      <c r="AH12" s="70">
        <f t="shared" si="3"/>
        <v>6542495577.21</v>
      </c>
      <c r="AI12" s="70">
        <f t="shared" si="3"/>
        <v>2636197973.2800002</v>
      </c>
      <c r="AJ12" s="70">
        <f t="shared" si="3"/>
        <v>4250205312.3400006</v>
      </c>
      <c r="AK12" s="70">
        <f t="shared" si="3"/>
        <v>5862664178.1900005</v>
      </c>
      <c r="AL12" s="71">
        <f t="shared" ref="AL12:AL43" si="4">IFERROR(+AK12/AF12*100,"n.a.")</f>
        <v>39.690213446969139</v>
      </c>
      <c r="AM12" s="71">
        <f t="shared" ref="AM12:AM43" si="5">IFERROR(+AK12/AH12*100,"n.a.")</f>
        <v>89.608989551508287</v>
      </c>
      <c r="AO12" s="23" t="s">
        <v>28</v>
      </c>
      <c r="AP12" s="24"/>
      <c r="AQ12" s="95">
        <f t="shared" ref="AQ12:AV12" si="6">SUM(AQ13,AQ16,AQ18,AQ23,AQ27,AQ37,AQ39,AQ41,AQ44,AQ49,AQ58,AQ72,AQ74,AQ77,AQ79,AQ83,AQ88,AQ90,AQ98,AQ102,AQ105,AQ107,AQ109,AQ111,AQ113)</f>
        <v>14781057318.76</v>
      </c>
      <c r="AR12" s="96">
        <f t="shared" si="6"/>
        <v>14149364753.700001</v>
      </c>
      <c r="AS12" s="96">
        <f t="shared" si="6"/>
        <v>11327741909.950001</v>
      </c>
      <c r="AT12" s="96">
        <f t="shared" si="6"/>
        <v>7586184910.6299992</v>
      </c>
      <c r="AU12" s="96">
        <f t="shared" si="6"/>
        <v>9063850625.1600037</v>
      </c>
      <c r="AV12" s="96">
        <f t="shared" si="6"/>
        <v>10636932108.830004</v>
      </c>
      <c r="AW12" s="97">
        <f t="shared" ref="AW12:AW43" si="7">IFERROR(+AV12/AQ12*100,"n.a.")</f>
        <v>71.963269470105459</v>
      </c>
      <c r="AX12" s="97">
        <f t="shared" ref="AX12:AX43" si="8">IFERROR(+AV12/AS12*100,"n.a.")</f>
        <v>93.90161069512709</v>
      </c>
      <c r="AY12" s="144"/>
      <c r="AZ12" s="23" t="s">
        <v>28</v>
      </c>
      <c r="BA12" s="24"/>
      <c r="BB12" s="95">
        <f t="shared" ref="BB12:BG12" si="9">SUM(BB13,BB16,BB18,BB23,BB27,BB37,BB39,BB41,BB44,BB49,BB58,BB72,BB74,BB77,BB79,BB83,BB88,BB90,BB98,BB102,BB105,BB107,BB109,BB111,BB113)</f>
        <v>14781057318.76</v>
      </c>
      <c r="BC12" s="95">
        <f t="shared" si="9"/>
        <v>13585565324.869461</v>
      </c>
      <c r="BD12" s="95">
        <f t="shared" si="9"/>
        <v>13469834875.969461</v>
      </c>
      <c r="BE12" s="207">
        <f t="shared" si="9"/>
        <v>11563623143.500002</v>
      </c>
      <c r="BF12" s="95">
        <f t="shared" si="9"/>
        <v>12365261429.959999</v>
      </c>
      <c r="BG12" s="95">
        <f t="shared" si="9"/>
        <v>13331607248.619993</v>
      </c>
      <c r="BH12" s="97">
        <f>IFERROR(+BG12/BB12*100,"n.a.")</f>
        <v>90.19386746913986</v>
      </c>
      <c r="BI12" s="97">
        <f>IFERROR(+BG12/BD12*100,"n.a.")</f>
        <v>98.973798649929478</v>
      </c>
      <c r="BJ12" s="177"/>
      <c r="BK12" s="189">
        <f>+BB12-V12</f>
        <v>9999999.9899997711</v>
      </c>
      <c r="BL12" s="189">
        <f>+BE12-AV12</f>
        <v>926691034.66999817</v>
      </c>
      <c r="BM12" s="189">
        <f>+BC12-BG12</f>
        <v>253958076.24946785</v>
      </c>
      <c r="BN12" s="189">
        <f>+BD12-BG12</f>
        <v>138227627.34946823</v>
      </c>
      <c r="BO12" s="189">
        <f>+BG12-BF12</f>
        <v>966345818.65999413</v>
      </c>
      <c r="BP12" s="189">
        <f>+BF12-BE12</f>
        <v>801638286.45999718</v>
      </c>
    </row>
    <row r="13" spans="1:68">
      <c r="B13" s="30" t="s">
        <v>29</v>
      </c>
      <c r="C13" s="31"/>
      <c r="D13" s="31"/>
      <c r="E13" s="32"/>
      <c r="F13" s="31"/>
      <c r="G13" s="33"/>
      <c r="H13" s="33"/>
      <c r="I13" s="34"/>
      <c r="J13" s="35">
        <f t="shared" ref="J13:O13" si="10">J14+J15</f>
        <v>0</v>
      </c>
      <c r="K13" s="35">
        <f t="shared" si="10"/>
        <v>0</v>
      </c>
      <c r="L13" s="35">
        <f t="shared" si="10"/>
        <v>0</v>
      </c>
      <c r="M13" s="35">
        <f t="shared" si="10"/>
        <v>0</v>
      </c>
      <c r="N13" s="35">
        <f t="shared" si="10"/>
        <v>0</v>
      </c>
      <c r="O13" s="35">
        <f t="shared" si="10"/>
        <v>0</v>
      </c>
      <c r="P13" s="36" t="str">
        <f t="shared" si="1"/>
        <v>n.a.</v>
      </c>
      <c r="Q13" s="36" t="str">
        <f t="shared" si="2"/>
        <v>n.a.</v>
      </c>
      <c r="S13" s="62">
        <v>45000000</v>
      </c>
      <c r="T13" s="28">
        <f t="shared" ref="T13:T77" si="11">+J13-S13</f>
        <v>-45000000</v>
      </c>
      <c r="U13" s="28"/>
      <c r="V13" s="136">
        <f>V14+V15</f>
        <v>0</v>
      </c>
      <c r="W13" s="29"/>
      <c r="X13" s="30" t="s">
        <v>216</v>
      </c>
      <c r="Y13" s="31"/>
      <c r="Z13" s="31"/>
      <c r="AA13" s="32"/>
      <c r="AB13" s="31"/>
      <c r="AC13" s="33"/>
      <c r="AD13" s="33"/>
      <c r="AE13" s="34"/>
      <c r="AF13" s="72">
        <f t="shared" ref="AF13:AK13" si="12">AF14+AF15</f>
        <v>0</v>
      </c>
      <c r="AG13" s="72">
        <f t="shared" si="12"/>
        <v>0</v>
      </c>
      <c r="AH13" s="72">
        <f t="shared" si="12"/>
        <v>0</v>
      </c>
      <c r="AI13" s="72">
        <f t="shared" si="12"/>
        <v>0</v>
      </c>
      <c r="AJ13" s="72">
        <f t="shared" si="12"/>
        <v>0</v>
      </c>
      <c r="AK13" s="72">
        <f t="shared" si="12"/>
        <v>0</v>
      </c>
      <c r="AL13" s="73" t="str">
        <f t="shared" si="4"/>
        <v>n.a.</v>
      </c>
      <c r="AM13" s="73" t="str">
        <f t="shared" si="5"/>
        <v>n.a.</v>
      </c>
      <c r="AO13" s="98" t="s">
        <v>216</v>
      </c>
      <c r="AP13" s="99"/>
      <c r="AQ13" s="100">
        <f t="shared" ref="AQ13:AV13" si="13">AQ14+AQ15</f>
        <v>10000000</v>
      </c>
      <c r="AR13" s="101">
        <f t="shared" si="13"/>
        <v>10000000</v>
      </c>
      <c r="AS13" s="101">
        <f t="shared" si="13"/>
        <v>10000000</v>
      </c>
      <c r="AT13" s="101">
        <f t="shared" si="13"/>
        <v>0</v>
      </c>
      <c r="AU13" s="101">
        <f t="shared" si="13"/>
        <v>0</v>
      </c>
      <c r="AV13" s="101">
        <f t="shared" si="13"/>
        <v>7540424</v>
      </c>
      <c r="AW13" s="102">
        <f t="shared" si="7"/>
        <v>75.404240000000001</v>
      </c>
      <c r="AX13" s="102">
        <f t="shared" si="8"/>
        <v>75.404240000000001</v>
      </c>
      <c r="AY13" s="145"/>
      <c r="AZ13" s="98" t="s">
        <v>216</v>
      </c>
      <c r="BA13" s="99"/>
      <c r="BB13" s="72">
        <f t="shared" ref="BB13:BG13" si="14">BB14+BB15</f>
        <v>10000000</v>
      </c>
      <c r="BC13" s="72">
        <f t="shared" si="14"/>
        <v>10000000</v>
      </c>
      <c r="BD13" s="72">
        <f t="shared" si="14"/>
        <v>10000000</v>
      </c>
      <c r="BE13" s="72">
        <f t="shared" si="14"/>
        <v>10311143</v>
      </c>
      <c r="BF13" s="72">
        <f t="shared" si="14"/>
        <v>10311143</v>
      </c>
      <c r="BG13" s="72">
        <f t="shared" si="14"/>
        <v>10311143</v>
      </c>
      <c r="BH13" s="102"/>
      <c r="BI13" s="102"/>
      <c r="BJ13" s="177"/>
      <c r="BK13" s="189">
        <f t="shared" ref="BK13:BK76" si="15">+BB13-V13</f>
        <v>10000000</v>
      </c>
      <c r="BL13" s="214">
        <f t="shared" ref="BL13:BL76" si="16">+BE13-AV13</f>
        <v>2770719</v>
      </c>
      <c r="BM13" s="216">
        <f t="shared" ref="BM13:BM76" si="17">+BC13-BG13</f>
        <v>-311143</v>
      </c>
      <c r="BN13" s="216">
        <f t="shared" ref="BN13:BN76" si="18">+BD13-BG13</f>
        <v>-311143</v>
      </c>
      <c r="BO13" s="216">
        <f t="shared" ref="BO13:BO76" si="19">+BG13-BF13</f>
        <v>0</v>
      </c>
      <c r="BP13" s="216">
        <f t="shared" ref="BP13:BP76" si="20">+BF13-BE13</f>
        <v>0</v>
      </c>
    </row>
    <row r="14" spans="1:68" ht="22.5">
      <c r="A14" s="137" t="s">
        <v>30</v>
      </c>
      <c r="B14" s="37"/>
      <c r="C14" s="38" t="s">
        <v>31</v>
      </c>
      <c r="D14" s="38"/>
      <c r="E14" s="38"/>
      <c r="F14" s="38"/>
      <c r="G14" s="38"/>
      <c r="H14" s="38"/>
      <c r="I14" s="39"/>
      <c r="J14" s="40"/>
      <c r="K14" s="41"/>
      <c r="L14" s="41"/>
      <c r="M14" s="42"/>
      <c r="N14" s="42"/>
      <c r="O14" s="42"/>
      <c r="P14" s="43" t="str">
        <f t="shared" si="1"/>
        <v>n.a.</v>
      </c>
      <c r="Q14" s="43" t="str">
        <f t="shared" si="2"/>
        <v>n.a.</v>
      </c>
      <c r="S14" s="62">
        <v>35000000</v>
      </c>
      <c r="T14" s="28">
        <f t="shared" si="11"/>
        <v>-35000000</v>
      </c>
      <c r="U14" s="28"/>
      <c r="V14" s="40"/>
      <c r="W14" s="29"/>
      <c r="X14" s="37"/>
      <c r="Y14" s="38" t="s">
        <v>217</v>
      </c>
      <c r="Z14" s="38"/>
      <c r="AA14" s="38"/>
      <c r="AB14" s="38"/>
      <c r="AC14" s="38"/>
      <c r="AD14" s="38"/>
      <c r="AE14" s="39"/>
      <c r="AF14" s="40"/>
      <c r="AG14" s="74"/>
      <c r="AH14" s="74"/>
      <c r="AI14" s="74"/>
      <c r="AJ14" s="74"/>
      <c r="AK14" s="74"/>
      <c r="AL14" s="75" t="str">
        <f t="shared" si="4"/>
        <v>n.a.</v>
      </c>
      <c r="AM14" s="75" t="str">
        <f t="shared" si="5"/>
        <v>n.a.</v>
      </c>
      <c r="AO14" s="103"/>
      <c r="AP14" s="104" t="s">
        <v>217</v>
      </c>
      <c r="AQ14" s="105"/>
      <c r="AR14" s="106"/>
      <c r="AS14" s="106"/>
      <c r="AT14" s="106"/>
      <c r="AU14" s="106"/>
      <c r="AV14" s="106"/>
      <c r="AW14" s="107" t="str">
        <f t="shared" si="7"/>
        <v>n.a.</v>
      </c>
      <c r="AX14" s="107" t="str">
        <f t="shared" si="8"/>
        <v>n.a.</v>
      </c>
      <c r="AY14" s="146"/>
      <c r="AZ14" s="103"/>
      <c r="BA14" s="104" t="s">
        <v>217</v>
      </c>
      <c r="BB14" s="40"/>
      <c r="BC14" s="199"/>
      <c r="BD14" s="199"/>
      <c r="BE14" s="208"/>
      <c r="BF14" s="199"/>
      <c r="BG14" s="199"/>
      <c r="BH14" s="107"/>
      <c r="BI14" s="107"/>
      <c r="BJ14" s="178"/>
      <c r="BK14" s="189">
        <f t="shared" si="15"/>
        <v>0</v>
      </c>
      <c r="BL14" s="215">
        <f t="shared" si="16"/>
        <v>0</v>
      </c>
      <c r="BM14" s="216">
        <f t="shared" si="17"/>
        <v>0</v>
      </c>
      <c r="BN14" s="216">
        <f t="shared" si="18"/>
        <v>0</v>
      </c>
      <c r="BO14" s="216">
        <f t="shared" si="19"/>
        <v>0</v>
      </c>
      <c r="BP14" s="216">
        <f t="shared" si="20"/>
        <v>0</v>
      </c>
    </row>
    <row r="15" spans="1:68" ht="45">
      <c r="A15" s="137" t="s">
        <v>32</v>
      </c>
      <c r="B15" s="37"/>
      <c r="C15" s="38" t="s">
        <v>33</v>
      </c>
      <c r="D15" s="38"/>
      <c r="E15" s="38"/>
      <c r="F15" s="38"/>
      <c r="G15" s="38"/>
      <c r="H15" s="38"/>
      <c r="I15" s="39"/>
      <c r="J15" s="40"/>
      <c r="K15" s="41"/>
      <c r="L15" s="41"/>
      <c r="M15" s="42"/>
      <c r="N15" s="42"/>
      <c r="O15" s="42"/>
      <c r="P15" s="43" t="str">
        <f t="shared" si="1"/>
        <v>n.a.</v>
      </c>
      <c r="Q15" s="43" t="str">
        <f t="shared" si="2"/>
        <v>n.a.</v>
      </c>
      <c r="S15" s="62">
        <v>10000000</v>
      </c>
      <c r="T15" s="28">
        <f t="shared" si="11"/>
        <v>-10000000</v>
      </c>
      <c r="U15" s="28"/>
      <c r="V15" s="40"/>
      <c r="W15" s="29"/>
      <c r="X15" s="37"/>
      <c r="Y15" s="38" t="s">
        <v>218</v>
      </c>
      <c r="Z15" s="38"/>
      <c r="AA15" s="38"/>
      <c r="AB15" s="38"/>
      <c r="AC15" s="38"/>
      <c r="AD15" s="38"/>
      <c r="AE15" s="39"/>
      <c r="AF15" s="40"/>
      <c r="AG15" s="74"/>
      <c r="AH15" s="74"/>
      <c r="AI15" s="74"/>
      <c r="AJ15" s="74"/>
      <c r="AK15" s="74"/>
      <c r="AL15" s="75" t="str">
        <f t="shared" si="4"/>
        <v>n.a.</v>
      </c>
      <c r="AM15" s="75" t="str">
        <f t="shared" si="5"/>
        <v>n.a.</v>
      </c>
      <c r="AO15" s="103"/>
      <c r="AP15" s="108" t="s">
        <v>241</v>
      </c>
      <c r="AQ15" s="105">
        <v>10000000</v>
      </c>
      <c r="AR15" s="106">
        <v>10000000</v>
      </c>
      <c r="AS15" s="106">
        <v>10000000</v>
      </c>
      <c r="AT15" s="106">
        <v>0</v>
      </c>
      <c r="AU15" s="106">
        <v>0</v>
      </c>
      <c r="AV15" s="106">
        <v>7540424</v>
      </c>
      <c r="AW15" s="107">
        <f t="shared" si="7"/>
        <v>75.404240000000001</v>
      </c>
      <c r="AX15" s="107">
        <f t="shared" si="8"/>
        <v>75.404240000000001</v>
      </c>
      <c r="AY15" s="146"/>
      <c r="AZ15" s="103"/>
      <c r="BA15" s="108" t="s">
        <v>241</v>
      </c>
      <c r="BB15" s="40">
        <v>10000000</v>
      </c>
      <c r="BC15" s="40">
        <v>10000000</v>
      </c>
      <c r="BD15" s="40">
        <v>10000000</v>
      </c>
      <c r="BE15" s="46">
        <v>10311143</v>
      </c>
      <c r="BF15" s="40">
        <v>10311143</v>
      </c>
      <c r="BG15" s="40">
        <v>10311143</v>
      </c>
      <c r="BH15" s="107"/>
      <c r="BI15" s="107"/>
      <c r="BJ15" s="178"/>
      <c r="BK15" s="189">
        <f t="shared" si="15"/>
        <v>10000000</v>
      </c>
      <c r="BL15" s="213">
        <f t="shared" si="16"/>
        <v>2770719</v>
      </c>
      <c r="BM15" s="216">
        <f t="shared" si="17"/>
        <v>-311143</v>
      </c>
      <c r="BN15" s="216">
        <f t="shared" si="18"/>
        <v>-311143</v>
      </c>
      <c r="BO15" s="216">
        <f t="shared" si="19"/>
        <v>0</v>
      </c>
      <c r="BP15" s="216">
        <f t="shared" si="20"/>
        <v>0</v>
      </c>
    </row>
    <row r="16" spans="1:68">
      <c r="B16" s="30" t="s">
        <v>34</v>
      </c>
      <c r="C16" s="38"/>
      <c r="D16" s="38"/>
      <c r="E16" s="38"/>
      <c r="F16" s="38"/>
      <c r="G16" s="38"/>
      <c r="H16" s="38"/>
      <c r="I16" s="39"/>
      <c r="J16" s="35">
        <f t="shared" ref="J16:O16" si="21">+J17</f>
        <v>0</v>
      </c>
      <c r="K16" s="35">
        <f t="shared" si="21"/>
        <v>0</v>
      </c>
      <c r="L16" s="35">
        <f t="shared" si="21"/>
        <v>0</v>
      </c>
      <c r="M16" s="35">
        <f t="shared" si="21"/>
        <v>0</v>
      </c>
      <c r="N16" s="35">
        <f t="shared" si="21"/>
        <v>0</v>
      </c>
      <c r="O16" s="35">
        <f t="shared" si="21"/>
        <v>0</v>
      </c>
      <c r="P16" s="36" t="str">
        <f t="shared" si="1"/>
        <v>n.a.</v>
      </c>
      <c r="Q16" s="36" t="str">
        <f t="shared" si="2"/>
        <v>n.a.</v>
      </c>
      <c r="S16" s="62">
        <v>80900000</v>
      </c>
      <c r="T16" s="28">
        <f t="shared" si="11"/>
        <v>-80900000</v>
      </c>
      <c r="U16" s="28"/>
      <c r="V16" s="136">
        <f>+V17</f>
        <v>0</v>
      </c>
      <c r="W16" s="29"/>
      <c r="X16" s="30" t="s">
        <v>219</v>
      </c>
      <c r="Y16" s="38"/>
      <c r="Z16" s="38"/>
      <c r="AA16" s="38"/>
      <c r="AB16" s="38"/>
      <c r="AC16" s="38"/>
      <c r="AD16" s="38"/>
      <c r="AE16" s="39"/>
      <c r="AF16" s="72">
        <f t="shared" ref="AF16:AK16" si="22">+AF17</f>
        <v>0</v>
      </c>
      <c r="AG16" s="72">
        <f t="shared" si="22"/>
        <v>0</v>
      </c>
      <c r="AH16" s="72">
        <f t="shared" si="22"/>
        <v>0</v>
      </c>
      <c r="AI16" s="72">
        <f t="shared" si="22"/>
        <v>0</v>
      </c>
      <c r="AJ16" s="72">
        <f t="shared" si="22"/>
        <v>0</v>
      </c>
      <c r="AK16" s="72">
        <f t="shared" si="22"/>
        <v>0</v>
      </c>
      <c r="AL16" s="73" t="str">
        <f t="shared" si="4"/>
        <v>n.a.</v>
      </c>
      <c r="AM16" s="73" t="str">
        <f t="shared" si="5"/>
        <v>n.a.</v>
      </c>
      <c r="AO16" s="98" t="s">
        <v>219</v>
      </c>
      <c r="AP16" s="104"/>
      <c r="AQ16" s="101">
        <f t="shared" ref="AQ16:AV16" si="23">+AQ17</f>
        <v>0</v>
      </c>
      <c r="AR16" s="101">
        <f t="shared" si="23"/>
        <v>0</v>
      </c>
      <c r="AS16" s="101">
        <f t="shared" si="23"/>
        <v>0</v>
      </c>
      <c r="AT16" s="101">
        <f t="shared" si="23"/>
        <v>0</v>
      </c>
      <c r="AU16" s="101">
        <f t="shared" si="23"/>
        <v>0</v>
      </c>
      <c r="AV16" s="101">
        <f t="shared" si="23"/>
        <v>0</v>
      </c>
      <c r="AW16" s="102" t="str">
        <f t="shared" si="7"/>
        <v>n.a.</v>
      </c>
      <c r="AX16" s="102" t="str">
        <f t="shared" si="8"/>
        <v>n.a.</v>
      </c>
      <c r="AY16" s="145"/>
      <c r="AZ16" s="98" t="s">
        <v>219</v>
      </c>
      <c r="BA16" s="104"/>
      <c r="BB16" s="72">
        <f t="shared" ref="BB16:BG16" si="24">+BB17</f>
        <v>0</v>
      </c>
      <c r="BC16" s="72">
        <f t="shared" si="24"/>
        <v>0</v>
      </c>
      <c r="BD16" s="72">
        <f t="shared" si="24"/>
        <v>0</v>
      </c>
      <c r="BE16" s="35">
        <f t="shared" si="24"/>
        <v>0</v>
      </c>
      <c r="BF16" s="72">
        <f t="shared" si="24"/>
        <v>0</v>
      </c>
      <c r="BG16" s="72">
        <f t="shared" si="24"/>
        <v>0</v>
      </c>
      <c r="BH16" s="102"/>
      <c r="BI16" s="102"/>
      <c r="BJ16" s="177"/>
      <c r="BK16" s="189">
        <f t="shared" si="15"/>
        <v>0</v>
      </c>
      <c r="BL16" s="214">
        <f t="shared" si="16"/>
        <v>0</v>
      </c>
      <c r="BM16" s="216">
        <f t="shared" si="17"/>
        <v>0</v>
      </c>
      <c r="BN16" s="216">
        <f t="shared" si="18"/>
        <v>0</v>
      </c>
      <c r="BO16" s="216">
        <f t="shared" si="19"/>
        <v>0</v>
      </c>
      <c r="BP16" s="216">
        <f t="shared" si="20"/>
        <v>0</v>
      </c>
    </row>
    <row r="17" spans="1:68">
      <c r="A17" s="137" t="s">
        <v>30</v>
      </c>
      <c r="B17" s="37"/>
      <c r="C17" s="38" t="s">
        <v>35</v>
      </c>
      <c r="D17" s="38"/>
      <c r="E17" s="38"/>
      <c r="F17" s="38"/>
      <c r="G17" s="38"/>
      <c r="H17" s="38"/>
      <c r="I17" s="39"/>
      <c r="J17" s="40"/>
      <c r="K17" s="41"/>
      <c r="L17" s="41"/>
      <c r="M17" s="42"/>
      <c r="N17" s="42"/>
      <c r="O17" s="42"/>
      <c r="P17" s="43" t="str">
        <f t="shared" si="1"/>
        <v>n.a.</v>
      </c>
      <c r="Q17" s="43" t="str">
        <f t="shared" si="2"/>
        <v>n.a.</v>
      </c>
      <c r="S17" s="62">
        <v>80900000</v>
      </c>
      <c r="T17" s="28">
        <f t="shared" si="11"/>
        <v>-80900000</v>
      </c>
      <c r="U17" s="28"/>
      <c r="V17" s="28"/>
      <c r="W17" s="29"/>
      <c r="X17" s="37"/>
      <c r="Y17" s="38" t="s">
        <v>35</v>
      </c>
      <c r="Z17" s="38"/>
      <c r="AA17" s="38"/>
      <c r="AB17" s="38"/>
      <c r="AC17" s="38"/>
      <c r="AD17" s="38"/>
      <c r="AE17" s="39"/>
      <c r="AF17" s="40"/>
      <c r="AG17" s="74"/>
      <c r="AH17" s="74"/>
      <c r="AI17" s="74"/>
      <c r="AJ17" s="74"/>
      <c r="AK17" s="74"/>
      <c r="AL17" s="75" t="str">
        <f t="shared" si="4"/>
        <v>n.a.</v>
      </c>
      <c r="AM17" s="75" t="str">
        <f t="shared" si="5"/>
        <v>n.a.</v>
      </c>
      <c r="AO17" s="103"/>
      <c r="AP17" s="104" t="s">
        <v>35</v>
      </c>
      <c r="AQ17" s="109"/>
      <c r="AR17" s="106"/>
      <c r="AS17" s="106"/>
      <c r="AT17" s="106"/>
      <c r="AU17" s="106"/>
      <c r="AV17" s="106"/>
      <c r="AW17" s="107" t="str">
        <f t="shared" si="7"/>
        <v>n.a.</v>
      </c>
      <c r="AX17" s="107" t="str">
        <f t="shared" si="8"/>
        <v>n.a.</v>
      </c>
      <c r="AY17" s="146"/>
      <c r="AZ17" s="103"/>
      <c r="BA17" s="104" t="s">
        <v>35</v>
      </c>
      <c r="BB17" s="40"/>
      <c r="BC17" s="199"/>
      <c r="BD17" s="199"/>
      <c r="BE17" s="208"/>
      <c r="BF17" s="199"/>
      <c r="BG17" s="199"/>
      <c r="BH17" s="107"/>
      <c r="BI17" s="107"/>
      <c r="BJ17" s="178"/>
      <c r="BK17" s="189">
        <f t="shared" si="15"/>
        <v>0</v>
      </c>
      <c r="BL17" s="214">
        <f t="shared" si="16"/>
        <v>0</v>
      </c>
      <c r="BM17" s="216">
        <f t="shared" si="17"/>
        <v>0</v>
      </c>
      <c r="BN17" s="216">
        <f t="shared" si="18"/>
        <v>0</v>
      </c>
      <c r="BO17" s="216">
        <f t="shared" si="19"/>
        <v>0</v>
      </c>
      <c r="BP17" s="216">
        <f t="shared" si="20"/>
        <v>0</v>
      </c>
    </row>
    <row r="18" spans="1:68">
      <c r="B18" s="30" t="s">
        <v>36</v>
      </c>
      <c r="C18" s="38"/>
      <c r="D18" s="38"/>
      <c r="E18" s="38"/>
      <c r="F18" s="38"/>
      <c r="G18" s="38"/>
      <c r="H18" s="38"/>
      <c r="I18" s="39"/>
      <c r="J18" s="44">
        <f t="shared" ref="J18:O18" si="25">SUM(J19:J22)</f>
        <v>157096504</v>
      </c>
      <c r="K18" s="44">
        <f t="shared" si="25"/>
        <v>145475238.41000003</v>
      </c>
      <c r="L18" s="44">
        <f t="shared" si="25"/>
        <v>6640716.2800000012</v>
      </c>
      <c r="M18" s="44">
        <f t="shared" si="25"/>
        <v>501758.51</v>
      </c>
      <c r="N18" s="44">
        <f t="shared" si="25"/>
        <v>2800320.9099999997</v>
      </c>
      <c r="O18" s="44">
        <f t="shared" si="25"/>
        <v>5780153.1600000001</v>
      </c>
      <c r="P18" s="45">
        <f t="shared" si="1"/>
        <v>3.679364602537559</v>
      </c>
      <c r="Q18" s="45">
        <f t="shared" si="2"/>
        <v>87.041109968938457</v>
      </c>
      <c r="S18" s="62">
        <v>157096504</v>
      </c>
      <c r="T18" s="28">
        <f t="shared" si="11"/>
        <v>0</v>
      </c>
      <c r="U18" s="28"/>
      <c r="V18" s="140">
        <f>SUM(V19:V22)</f>
        <v>157096504</v>
      </c>
      <c r="W18" s="29"/>
      <c r="X18" s="30" t="s">
        <v>36</v>
      </c>
      <c r="Y18" s="38"/>
      <c r="Z18" s="38"/>
      <c r="AA18" s="38"/>
      <c r="AB18" s="38"/>
      <c r="AC18" s="38"/>
      <c r="AD18" s="38"/>
      <c r="AE18" s="39"/>
      <c r="AF18" s="44">
        <f t="shared" ref="AF18:AK18" si="26">SUM(AF19:AF22)</f>
        <v>157096504</v>
      </c>
      <c r="AG18" s="44">
        <f t="shared" si="26"/>
        <v>162056554.41</v>
      </c>
      <c r="AH18" s="44">
        <f t="shared" si="26"/>
        <v>39551943.859999999</v>
      </c>
      <c r="AI18" s="44">
        <f t="shared" si="26"/>
        <v>8172281.8600000003</v>
      </c>
      <c r="AJ18" s="44">
        <f t="shared" si="26"/>
        <v>11345844.469999999</v>
      </c>
      <c r="AK18" s="44">
        <f t="shared" si="26"/>
        <v>28933547.139999993</v>
      </c>
      <c r="AL18" s="73">
        <f t="shared" si="4"/>
        <v>18.41769002065125</v>
      </c>
      <c r="AM18" s="73">
        <f t="shared" si="5"/>
        <v>73.153287338833707</v>
      </c>
      <c r="AO18" s="98" t="s">
        <v>36</v>
      </c>
      <c r="AP18" s="104"/>
      <c r="AQ18" s="110">
        <f t="shared" ref="AQ18:AV18" si="27">SUM(AQ19:AQ22)</f>
        <v>157096504</v>
      </c>
      <c r="AR18" s="110">
        <f t="shared" si="27"/>
        <v>142532607.97999999</v>
      </c>
      <c r="AS18" s="110">
        <f t="shared" si="27"/>
        <v>78515557.789999992</v>
      </c>
      <c r="AT18" s="110">
        <f t="shared" si="27"/>
        <v>32528298.170000002</v>
      </c>
      <c r="AU18" s="110">
        <f t="shared" si="27"/>
        <v>35021146.259999998</v>
      </c>
      <c r="AV18" s="110">
        <f t="shared" si="27"/>
        <v>38715875.379999995</v>
      </c>
      <c r="AW18" s="102">
        <f t="shared" si="7"/>
        <v>24.644644784711438</v>
      </c>
      <c r="AX18" s="102">
        <f t="shared" si="8"/>
        <v>49.30981383785187</v>
      </c>
      <c r="AY18" s="145"/>
      <c r="AZ18" s="98" t="s">
        <v>36</v>
      </c>
      <c r="BA18" s="104"/>
      <c r="BB18" s="52">
        <f t="shared" ref="BB18:BG18" si="28">SUM(BB19:BB22)</f>
        <v>157096504</v>
      </c>
      <c r="BC18" s="52">
        <f t="shared" si="28"/>
        <v>107257901.56999999</v>
      </c>
      <c r="BD18" s="52">
        <f t="shared" si="28"/>
        <v>105757901.56999999</v>
      </c>
      <c r="BE18" s="35">
        <f t="shared" si="28"/>
        <v>41636358.210000008</v>
      </c>
      <c r="BF18" s="52">
        <f t="shared" si="28"/>
        <v>48624774.820000008</v>
      </c>
      <c r="BG18" s="52">
        <f t="shared" si="28"/>
        <v>77887399.780000016</v>
      </c>
      <c r="BH18" s="191"/>
      <c r="BI18" s="191"/>
      <c r="BJ18" s="177"/>
      <c r="BK18" s="189">
        <f t="shared" si="15"/>
        <v>0</v>
      </c>
      <c r="BL18" s="214">
        <f t="shared" si="16"/>
        <v>2920482.8300000131</v>
      </c>
      <c r="BM18" s="216">
        <f t="shared" si="17"/>
        <v>29370501.789999977</v>
      </c>
      <c r="BN18" s="216">
        <f t="shared" si="18"/>
        <v>27870501.789999977</v>
      </c>
      <c r="BO18" s="216">
        <f t="shared" si="19"/>
        <v>29262624.960000008</v>
      </c>
      <c r="BP18" s="216">
        <f t="shared" si="20"/>
        <v>6988416.6099999994</v>
      </c>
    </row>
    <row r="19" spans="1:68" ht="33.75">
      <c r="A19" s="137" t="s">
        <v>37</v>
      </c>
      <c r="B19" s="37"/>
      <c r="C19" s="38" t="s">
        <v>38</v>
      </c>
      <c r="D19" s="38"/>
      <c r="E19" s="38"/>
      <c r="F19" s="38"/>
      <c r="G19" s="38"/>
      <c r="H19" s="38"/>
      <c r="I19" s="39"/>
      <c r="J19" s="40">
        <v>15000000</v>
      </c>
      <c r="K19" s="41">
        <v>6190000</v>
      </c>
      <c r="L19" s="46">
        <v>0</v>
      </c>
      <c r="M19" s="46">
        <v>0</v>
      </c>
      <c r="N19" s="46">
        <v>0</v>
      </c>
      <c r="O19" s="46">
        <v>0</v>
      </c>
      <c r="P19" s="43">
        <f t="shared" si="1"/>
        <v>0</v>
      </c>
      <c r="Q19" s="43" t="str">
        <f t="shared" si="2"/>
        <v>n.a.</v>
      </c>
      <c r="S19" s="62">
        <v>15000000</v>
      </c>
      <c r="T19" s="28">
        <f>+J19-S19</f>
        <v>0</v>
      </c>
      <c r="U19" s="28"/>
      <c r="V19" s="40">
        <v>15000000</v>
      </c>
      <c r="W19" s="29"/>
      <c r="X19" s="37"/>
      <c r="Y19" s="38" t="s">
        <v>38</v>
      </c>
      <c r="Z19" s="38"/>
      <c r="AA19" s="38"/>
      <c r="AB19" s="38"/>
      <c r="AC19" s="38"/>
      <c r="AD19" s="38"/>
      <c r="AE19" s="39"/>
      <c r="AF19" s="40">
        <v>15000000</v>
      </c>
      <c r="AG19" s="76">
        <v>5464999</v>
      </c>
      <c r="AH19" s="76">
        <v>12238.59</v>
      </c>
      <c r="AI19" s="76">
        <v>0</v>
      </c>
      <c r="AJ19" s="76">
        <v>0</v>
      </c>
      <c r="AK19" s="76">
        <v>12238.59</v>
      </c>
      <c r="AL19" s="75">
        <f t="shared" si="4"/>
        <v>8.1590599999999999E-2</v>
      </c>
      <c r="AM19" s="75">
        <f t="shared" si="5"/>
        <v>100</v>
      </c>
      <c r="AO19" s="103"/>
      <c r="AP19" s="104" t="s">
        <v>38</v>
      </c>
      <c r="AQ19" s="109">
        <v>15000000</v>
      </c>
      <c r="AR19" s="111">
        <v>3466887.03</v>
      </c>
      <c r="AS19" s="111">
        <v>2551890.0299999998</v>
      </c>
      <c r="AT19" s="111">
        <v>12238.59</v>
      </c>
      <c r="AU19" s="111">
        <v>12238.59</v>
      </c>
      <c r="AV19" s="111">
        <v>12238.59</v>
      </c>
      <c r="AW19" s="107">
        <f t="shared" si="7"/>
        <v>8.1590599999999999E-2</v>
      </c>
      <c r="AX19" s="107">
        <f t="shared" si="8"/>
        <v>0.47958923997990621</v>
      </c>
      <c r="AY19" s="146"/>
      <c r="AZ19" s="103"/>
      <c r="BA19" s="104" t="s">
        <v>38</v>
      </c>
      <c r="BB19" s="40">
        <v>15000000</v>
      </c>
      <c r="BC19" s="200">
        <v>497284.59</v>
      </c>
      <c r="BD19" s="200">
        <v>497284.59</v>
      </c>
      <c r="BE19" s="209">
        <v>12238.59</v>
      </c>
      <c r="BF19" s="40">
        <v>28095.67</v>
      </c>
      <c r="BG19" s="200">
        <v>477421.67000000004</v>
      </c>
      <c r="BH19" s="107"/>
      <c r="BI19" s="107"/>
      <c r="BJ19" s="178"/>
      <c r="BK19" s="189">
        <f t="shared" si="15"/>
        <v>0</v>
      </c>
      <c r="BL19" s="214">
        <f t="shared" si="16"/>
        <v>0</v>
      </c>
      <c r="BM19" s="216">
        <f t="shared" si="17"/>
        <v>19862.919999999984</v>
      </c>
      <c r="BN19" s="216">
        <f t="shared" si="18"/>
        <v>19862.919999999984</v>
      </c>
      <c r="BO19" s="216">
        <f t="shared" si="19"/>
        <v>449326.00000000006</v>
      </c>
      <c r="BP19" s="216">
        <f t="shared" si="20"/>
        <v>15857.079999999998</v>
      </c>
    </row>
    <row r="20" spans="1:68">
      <c r="A20" s="137" t="s">
        <v>39</v>
      </c>
      <c r="B20" s="37"/>
      <c r="C20" s="38" t="s">
        <v>40</v>
      </c>
      <c r="D20" s="38"/>
      <c r="E20" s="38"/>
      <c r="F20" s="38"/>
      <c r="G20" s="38"/>
      <c r="H20" s="38"/>
      <c r="I20" s="39"/>
      <c r="J20" s="40">
        <v>10000000</v>
      </c>
      <c r="K20" s="41">
        <v>10000000</v>
      </c>
      <c r="L20" s="46">
        <v>0</v>
      </c>
      <c r="M20" s="46">
        <v>0</v>
      </c>
      <c r="N20" s="46">
        <v>0</v>
      </c>
      <c r="O20" s="46">
        <v>0</v>
      </c>
      <c r="P20" s="43">
        <f t="shared" si="1"/>
        <v>0</v>
      </c>
      <c r="Q20" s="43" t="str">
        <f t="shared" si="2"/>
        <v>n.a.</v>
      </c>
      <c r="S20" s="62">
        <v>10000000</v>
      </c>
      <c r="T20" s="28">
        <f>+J20-S20</f>
        <v>0</v>
      </c>
      <c r="U20" s="28"/>
      <c r="V20" s="40">
        <v>10000000</v>
      </c>
      <c r="W20" s="29"/>
      <c r="X20" s="37"/>
      <c r="Y20" s="38" t="s">
        <v>40</v>
      </c>
      <c r="Z20" s="38"/>
      <c r="AA20" s="38"/>
      <c r="AB20" s="38"/>
      <c r="AC20" s="38"/>
      <c r="AD20" s="38"/>
      <c r="AE20" s="39"/>
      <c r="AF20" s="40">
        <v>10000000</v>
      </c>
      <c r="AG20" s="76">
        <v>10000000</v>
      </c>
      <c r="AH20" s="76">
        <v>75000</v>
      </c>
      <c r="AI20" s="76">
        <v>0</v>
      </c>
      <c r="AJ20" s="76">
        <v>0</v>
      </c>
      <c r="AK20" s="76">
        <v>43200.1</v>
      </c>
      <c r="AL20" s="75">
        <f t="shared" si="4"/>
        <v>0.43200100000000002</v>
      </c>
      <c r="AM20" s="75">
        <f t="shared" si="5"/>
        <v>57.600133333333339</v>
      </c>
      <c r="AO20" s="103"/>
      <c r="AP20" s="104" t="s">
        <v>40</v>
      </c>
      <c r="AQ20" s="109">
        <v>10000000</v>
      </c>
      <c r="AR20" s="111">
        <v>10000000</v>
      </c>
      <c r="AS20" s="111">
        <v>1987680</v>
      </c>
      <c r="AT20" s="111">
        <v>126530.59</v>
      </c>
      <c r="AU20" s="111">
        <v>290464.62</v>
      </c>
      <c r="AV20" s="111">
        <v>322526.89</v>
      </c>
      <c r="AW20" s="107">
        <f t="shared" si="7"/>
        <v>3.2252689000000001</v>
      </c>
      <c r="AX20" s="107">
        <f t="shared" si="8"/>
        <v>16.226298498752314</v>
      </c>
      <c r="AY20" s="146"/>
      <c r="AZ20" s="103"/>
      <c r="BA20" s="104" t="s">
        <v>40</v>
      </c>
      <c r="BB20" s="40">
        <v>10000000</v>
      </c>
      <c r="BC20" s="200">
        <v>7425396.4100000001</v>
      </c>
      <c r="BD20" s="200">
        <v>7425396.4100000001</v>
      </c>
      <c r="BE20" s="209">
        <v>322526.89</v>
      </c>
      <c r="BF20" s="40">
        <v>783482.73</v>
      </c>
      <c r="BG20" s="200">
        <v>1693006.92</v>
      </c>
      <c r="BH20" s="107"/>
      <c r="BI20" s="107"/>
      <c r="BJ20" s="178"/>
      <c r="BK20" s="189">
        <f t="shared" si="15"/>
        <v>0</v>
      </c>
      <c r="BL20" s="214">
        <f t="shared" si="16"/>
        <v>0</v>
      </c>
      <c r="BM20" s="216">
        <f t="shared" si="17"/>
        <v>5732389.4900000002</v>
      </c>
      <c r="BN20" s="216">
        <f t="shared" si="18"/>
        <v>5732389.4900000002</v>
      </c>
      <c r="BO20" s="216">
        <f t="shared" si="19"/>
        <v>909524.19</v>
      </c>
      <c r="BP20" s="216">
        <f t="shared" si="20"/>
        <v>460955.83999999997</v>
      </c>
    </row>
    <row r="21" spans="1:68" ht="22.5">
      <c r="A21" s="137" t="s">
        <v>41</v>
      </c>
      <c r="B21" s="37"/>
      <c r="C21" s="38" t="s">
        <v>42</v>
      </c>
      <c r="D21" s="38"/>
      <c r="E21" s="38"/>
      <c r="F21" s="38"/>
      <c r="G21" s="38"/>
      <c r="H21" s="38"/>
      <c r="I21" s="39"/>
      <c r="J21" s="40">
        <v>127096504</v>
      </c>
      <c r="K21" s="41">
        <v>124285238.41000001</v>
      </c>
      <c r="L21" s="41">
        <v>6640716.2800000012</v>
      </c>
      <c r="M21" s="42">
        <v>501758.51</v>
      </c>
      <c r="N21" s="42">
        <v>2800320.9099999997</v>
      </c>
      <c r="O21" s="42">
        <v>5780153.1600000001</v>
      </c>
      <c r="P21" s="47">
        <f t="shared" si="1"/>
        <v>4.5478459108521188</v>
      </c>
      <c r="Q21" s="47">
        <f t="shared" si="2"/>
        <v>87.041109968938457</v>
      </c>
      <c r="S21" s="62">
        <v>127096504</v>
      </c>
      <c r="T21" s="28">
        <f>+J21-S21</f>
        <v>0</v>
      </c>
      <c r="U21" s="28"/>
      <c r="V21" s="40">
        <v>127096504</v>
      </c>
      <c r="W21" s="29"/>
      <c r="X21" s="37"/>
      <c r="Y21" s="38" t="s">
        <v>42</v>
      </c>
      <c r="Z21" s="38"/>
      <c r="AA21" s="38"/>
      <c r="AB21" s="38"/>
      <c r="AC21" s="38"/>
      <c r="AD21" s="38"/>
      <c r="AE21" s="39"/>
      <c r="AF21" s="40">
        <v>127096504</v>
      </c>
      <c r="AG21" s="76">
        <v>124055338.41</v>
      </c>
      <c r="AH21" s="76">
        <v>28853304.409999996</v>
      </c>
      <c r="AI21" s="76">
        <v>8081019.6600000001</v>
      </c>
      <c r="AJ21" s="76">
        <v>10707896.909999998</v>
      </c>
      <c r="AK21" s="76">
        <v>23848274.599999994</v>
      </c>
      <c r="AL21" s="75">
        <f t="shared" si="4"/>
        <v>18.763910768151415</v>
      </c>
      <c r="AM21" s="75">
        <f t="shared" si="5"/>
        <v>82.653529942777169</v>
      </c>
      <c r="AO21" s="103"/>
      <c r="AP21" s="104" t="s">
        <v>42</v>
      </c>
      <c r="AQ21" s="109">
        <v>127096504</v>
      </c>
      <c r="AR21" s="111">
        <v>122873921.20999999</v>
      </c>
      <c r="AS21" s="111">
        <v>69303722.419999987</v>
      </c>
      <c r="AT21" s="111">
        <v>30987272.800000001</v>
      </c>
      <c r="AU21" s="111">
        <v>33308725.640000004</v>
      </c>
      <c r="AV21" s="111">
        <v>35093332.170000002</v>
      </c>
      <c r="AW21" s="107">
        <f t="shared" si="7"/>
        <v>27.611563705953706</v>
      </c>
      <c r="AX21" s="107">
        <f t="shared" si="8"/>
        <v>50.637009015655131</v>
      </c>
      <c r="AY21" s="146"/>
      <c r="AZ21" s="103"/>
      <c r="BA21" s="104" t="s">
        <v>42</v>
      </c>
      <c r="BB21" s="40">
        <v>127096504</v>
      </c>
      <c r="BC21" s="200">
        <v>92930337.719999999</v>
      </c>
      <c r="BD21" s="200">
        <v>92930337.719999999</v>
      </c>
      <c r="BE21" s="209">
        <v>37417973.000000007</v>
      </c>
      <c r="BF21" s="40">
        <v>43929576.690000005</v>
      </c>
      <c r="BG21" s="200">
        <v>71168439.900000006</v>
      </c>
      <c r="BH21" s="107"/>
      <c r="BI21" s="107"/>
      <c r="BJ21" s="178"/>
      <c r="BK21" s="189">
        <f t="shared" si="15"/>
        <v>0</v>
      </c>
      <c r="BL21" s="214">
        <f t="shared" si="16"/>
        <v>2324640.8300000057</v>
      </c>
      <c r="BM21" s="216">
        <f t="shared" si="17"/>
        <v>21761897.819999993</v>
      </c>
      <c r="BN21" s="216">
        <f t="shared" si="18"/>
        <v>21761897.819999993</v>
      </c>
      <c r="BO21" s="216">
        <f t="shared" si="19"/>
        <v>27238863.210000001</v>
      </c>
      <c r="BP21" s="216">
        <f t="shared" si="20"/>
        <v>6511603.6899999976</v>
      </c>
    </row>
    <row r="22" spans="1:68" ht="22.5">
      <c r="A22" s="137" t="s">
        <v>43</v>
      </c>
      <c r="B22" s="37"/>
      <c r="C22" s="38" t="s">
        <v>44</v>
      </c>
      <c r="D22" s="38"/>
      <c r="E22" s="38"/>
      <c r="F22" s="38"/>
      <c r="G22" s="38"/>
      <c r="H22" s="38"/>
      <c r="I22" s="39"/>
      <c r="J22" s="40">
        <v>5000000</v>
      </c>
      <c r="K22" s="41">
        <v>5000000</v>
      </c>
      <c r="L22" s="46">
        <v>0</v>
      </c>
      <c r="M22" s="46">
        <v>0</v>
      </c>
      <c r="N22" s="46">
        <v>0</v>
      </c>
      <c r="O22" s="46">
        <v>0</v>
      </c>
      <c r="P22" s="43">
        <f t="shared" si="1"/>
        <v>0</v>
      </c>
      <c r="Q22" s="43" t="str">
        <f t="shared" si="2"/>
        <v>n.a.</v>
      </c>
      <c r="S22" s="62">
        <v>5000000</v>
      </c>
      <c r="T22" s="28">
        <f t="shared" si="11"/>
        <v>0</v>
      </c>
      <c r="U22" s="28"/>
      <c r="V22" s="40">
        <v>5000000</v>
      </c>
      <c r="W22" s="29"/>
      <c r="X22" s="37"/>
      <c r="Y22" s="38" t="s">
        <v>44</v>
      </c>
      <c r="Z22" s="38"/>
      <c r="AA22" s="38"/>
      <c r="AB22" s="38"/>
      <c r="AC22" s="38"/>
      <c r="AD22" s="38"/>
      <c r="AE22" s="39"/>
      <c r="AF22" s="40">
        <v>5000000</v>
      </c>
      <c r="AG22" s="76">
        <v>22536217</v>
      </c>
      <c r="AH22" s="76">
        <v>10611400.859999999</v>
      </c>
      <c r="AI22" s="76">
        <v>91262.200000000012</v>
      </c>
      <c r="AJ22" s="76">
        <v>637947.56000000006</v>
      </c>
      <c r="AK22" s="76">
        <v>5029833.8499999996</v>
      </c>
      <c r="AL22" s="75">
        <f t="shared" si="4"/>
        <v>100.59667699999999</v>
      </c>
      <c r="AM22" s="75">
        <f t="shared" si="5"/>
        <v>47.400281229221228</v>
      </c>
      <c r="AO22" s="103"/>
      <c r="AP22" s="104" t="s">
        <v>242</v>
      </c>
      <c r="AQ22" s="109">
        <v>5000000</v>
      </c>
      <c r="AR22" s="111">
        <v>6191799.7400000002</v>
      </c>
      <c r="AS22" s="111">
        <v>4672265.34</v>
      </c>
      <c r="AT22" s="112">
        <v>1402256.19</v>
      </c>
      <c r="AU22" s="111">
        <v>1409717.41</v>
      </c>
      <c r="AV22" s="111">
        <v>3287777.7300000004</v>
      </c>
      <c r="AW22" s="107">
        <f t="shared" si="7"/>
        <v>65.755554600000011</v>
      </c>
      <c r="AX22" s="107">
        <f t="shared" si="8"/>
        <v>70.367958383117013</v>
      </c>
      <c r="AY22" s="146"/>
      <c r="AZ22" s="103"/>
      <c r="BA22" s="104" t="s">
        <v>242</v>
      </c>
      <c r="BB22" s="40">
        <v>5000000</v>
      </c>
      <c r="BC22" s="200">
        <v>6404882.8499999996</v>
      </c>
      <c r="BD22" s="200">
        <v>4904882.8499999996</v>
      </c>
      <c r="BE22" s="202">
        <v>3883619.7300000004</v>
      </c>
      <c r="BF22" s="40">
        <v>3883619.7300000004</v>
      </c>
      <c r="BG22" s="200">
        <v>4548531.29</v>
      </c>
      <c r="BH22" s="107"/>
      <c r="BI22" s="107"/>
      <c r="BJ22" s="178"/>
      <c r="BK22" s="189">
        <f t="shared" si="15"/>
        <v>0</v>
      </c>
      <c r="BL22" s="214">
        <f t="shared" si="16"/>
        <v>595842</v>
      </c>
      <c r="BM22" s="216">
        <f t="shared" si="17"/>
        <v>1856351.5599999996</v>
      </c>
      <c r="BN22" s="216">
        <f t="shared" si="18"/>
        <v>356351.55999999959</v>
      </c>
      <c r="BO22" s="216">
        <f t="shared" si="19"/>
        <v>664911.55999999959</v>
      </c>
      <c r="BP22" s="216">
        <f t="shared" si="20"/>
        <v>0</v>
      </c>
    </row>
    <row r="23" spans="1:68">
      <c r="B23" s="30" t="s">
        <v>45</v>
      </c>
      <c r="C23" s="38"/>
      <c r="D23" s="38"/>
      <c r="E23" s="38"/>
      <c r="F23" s="38"/>
      <c r="G23" s="38"/>
      <c r="H23" s="38"/>
      <c r="I23" s="39"/>
      <c r="J23" s="44">
        <f t="shared" ref="J23:O23" si="29">SUM(J24:J26)</f>
        <v>23347539</v>
      </c>
      <c r="K23" s="44">
        <f t="shared" si="29"/>
        <v>3128819.73</v>
      </c>
      <c r="L23" s="44">
        <f t="shared" si="29"/>
        <v>16316.73</v>
      </c>
      <c r="M23" s="44">
        <f t="shared" si="29"/>
        <v>0</v>
      </c>
      <c r="N23" s="44">
        <f t="shared" si="29"/>
        <v>0</v>
      </c>
      <c r="O23" s="44">
        <f t="shared" si="29"/>
        <v>16316.73</v>
      </c>
      <c r="P23" s="45">
        <f t="shared" si="1"/>
        <v>6.9886295082321095E-2</v>
      </c>
      <c r="Q23" s="45">
        <f t="shared" si="2"/>
        <v>100</v>
      </c>
      <c r="S23" s="62">
        <v>23350000</v>
      </c>
      <c r="T23" s="28">
        <f t="shared" si="11"/>
        <v>-2461</v>
      </c>
      <c r="U23" s="28"/>
      <c r="V23" s="140">
        <f>SUM(V24:V26)</f>
        <v>23347539</v>
      </c>
      <c r="W23" s="29"/>
      <c r="X23" s="30" t="s">
        <v>45</v>
      </c>
      <c r="Y23" s="38"/>
      <c r="Z23" s="38"/>
      <c r="AA23" s="38"/>
      <c r="AB23" s="38"/>
      <c r="AC23" s="38"/>
      <c r="AD23" s="38"/>
      <c r="AE23" s="39"/>
      <c r="AF23" s="44">
        <f t="shared" ref="AF23:AK23" si="30">SUM(AF24:AF26)</f>
        <v>23347539</v>
      </c>
      <c r="AG23" s="44">
        <f t="shared" si="30"/>
        <v>22067061.670000002</v>
      </c>
      <c r="AH23" s="44">
        <f t="shared" si="30"/>
        <v>5903761.0699999994</v>
      </c>
      <c r="AI23" s="44">
        <f t="shared" si="30"/>
        <v>0</v>
      </c>
      <c r="AJ23" s="44">
        <f t="shared" si="30"/>
        <v>0</v>
      </c>
      <c r="AK23" s="44">
        <f t="shared" si="30"/>
        <v>5900785.6699999999</v>
      </c>
      <c r="AL23" s="73">
        <f t="shared" si="4"/>
        <v>25.273694456619172</v>
      </c>
      <c r="AM23" s="73">
        <f t="shared" si="5"/>
        <v>99.949601618955768</v>
      </c>
      <c r="AO23" s="98" t="s">
        <v>45</v>
      </c>
      <c r="AP23" s="104"/>
      <c r="AQ23" s="110">
        <f t="shared" ref="AQ23:AV23" si="31">SUM(AQ24:AQ26)</f>
        <v>23347539</v>
      </c>
      <c r="AR23" s="110">
        <f t="shared" si="31"/>
        <v>20657559.439999998</v>
      </c>
      <c r="AS23" s="110">
        <f t="shared" si="31"/>
        <v>13939445.040000001</v>
      </c>
      <c r="AT23" s="110">
        <f t="shared" si="31"/>
        <v>5905030.7299999995</v>
      </c>
      <c r="AU23" s="110">
        <f t="shared" si="31"/>
        <v>13741371.65</v>
      </c>
      <c r="AV23" s="110">
        <f t="shared" si="31"/>
        <v>13862707.540000001</v>
      </c>
      <c r="AW23" s="102">
        <f t="shared" si="7"/>
        <v>59.37545511756079</v>
      </c>
      <c r="AX23" s="102">
        <f t="shared" si="8"/>
        <v>99.449493865933704</v>
      </c>
      <c r="AY23" s="145"/>
      <c r="AZ23" s="98" t="s">
        <v>45</v>
      </c>
      <c r="BA23" s="104"/>
      <c r="BB23" s="52">
        <f t="shared" ref="BB23:BG23" si="32">SUM(BB24:BB26)</f>
        <v>23347539</v>
      </c>
      <c r="BC23" s="52">
        <f t="shared" si="32"/>
        <v>22646016.300000001</v>
      </c>
      <c r="BD23" s="52">
        <f t="shared" si="32"/>
        <v>22646016.300000001</v>
      </c>
      <c r="BE23" s="35">
        <f t="shared" si="32"/>
        <v>22112056.68</v>
      </c>
      <c r="BF23" s="52">
        <f t="shared" si="32"/>
        <v>22150403.439999998</v>
      </c>
      <c r="BG23" s="52">
        <f t="shared" si="32"/>
        <v>22626590.379999999</v>
      </c>
      <c r="BH23" s="102"/>
      <c r="BI23" s="102"/>
      <c r="BJ23" s="177"/>
      <c r="BK23" s="189">
        <f t="shared" si="15"/>
        <v>0</v>
      </c>
      <c r="BL23" s="214">
        <f t="shared" si="16"/>
        <v>8249349.1399999987</v>
      </c>
      <c r="BM23" s="216">
        <f t="shared" si="17"/>
        <v>19425.920000001788</v>
      </c>
      <c r="BN23" s="216">
        <f t="shared" si="18"/>
        <v>19425.920000001788</v>
      </c>
      <c r="BO23" s="216">
        <f t="shared" si="19"/>
        <v>476186.94000000134</v>
      </c>
      <c r="BP23" s="216">
        <f t="shared" si="20"/>
        <v>38346.759999997914</v>
      </c>
    </row>
    <row r="24" spans="1:68" ht="33.75">
      <c r="A24" s="137" t="s">
        <v>46</v>
      </c>
      <c r="B24" s="37"/>
      <c r="C24" s="38" t="s">
        <v>47</v>
      </c>
      <c r="D24" s="38"/>
      <c r="E24" s="38"/>
      <c r="F24" s="38"/>
      <c r="G24" s="38"/>
      <c r="H24" s="38"/>
      <c r="I24" s="39"/>
      <c r="J24" s="40"/>
      <c r="K24" s="41"/>
      <c r="L24" s="41"/>
      <c r="M24" s="42"/>
      <c r="N24" s="42"/>
      <c r="O24" s="42"/>
      <c r="P24" s="43" t="str">
        <f t="shared" si="1"/>
        <v>n.a.</v>
      </c>
      <c r="Q24" s="43" t="str">
        <f t="shared" si="2"/>
        <v>n.a.</v>
      </c>
      <c r="S24" s="62">
        <v>2000000</v>
      </c>
      <c r="T24" s="28">
        <f t="shared" si="11"/>
        <v>-2000000</v>
      </c>
      <c r="U24" s="28"/>
      <c r="V24" s="138"/>
      <c r="W24" s="29"/>
      <c r="X24" s="37"/>
      <c r="Y24" s="38" t="s">
        <v>220</v>
      </c>
      <c r="Z24" s="38"/>
      <c r="AA24" s="38"/>
      <c r="AB24" s="38"/>
      <c r="AC24" s="38"/>
      <c r="AD24" s="38"/>
      <c r="AE24" s="39"/>
      <c r="AF24" s="40"/>
      <c r="AG24" s="76"/>
      <c r="AH24" s="76"/>
      <c r="AI24" s="76"/>
      <c r="AJ24" s="76"/>
      <c r="AK24" s="76"/>
      <c r="AL24" s="75" t="str">
        <f t="shared" si="4"/>
        <v>n.a.</v>
      </c>
      <c r="AM24" s="75" t="str">
        <f t="shared" si="5"/>
        <v>n.a.</v>
      </c>
      <c r="AO24" s="103"/>
      <c r="AP24" s="108" t="s">
        <v>243</v>
      </c>
      <c r="AQ24" s="109"/>
      <c r="AR24" s="111"/>
      <c r="AS24" s="111"/>
      <c r="AT24" s="111"/>
      <c r="AU24" s="111"/>
      <c r="AV24" s="111"/>
      <c r="AW24" s="107" t="str">
        <f t="shared" si="7"/>
        <v>n.a.</v>
      </c>
      <c r="AX24" s="107" t="str">
        <f t="shared" si="8"/>
        <v>n.a.</v>
      </c>
      <c r="AY24" s="146"/>
      <c r="AZ24" s="103"/>
      <c r="BA24" s="108" t="s">
        <v>243</v>
      </c>
      <c r="BB24" s="40"/>
      <c r="BC24" s="40"/>
      <c r="BD24" s="40"/>
      <c r="BE24" s="46"/>
      <c r="BF24" s="40"/>
      <c r="BG24" s="40"/>
      <c r="BH24" s="107"/>
      <c r="BI24" s="107"/>
      <c r="BJ24" s="178"/>
      <c r="BK24" s="189">
        <f t="shared" si="15"/>
        <v>0</v>
      </c>
      <c r="BL24" s="214">
        <f t="shared" si="16"/>
        <v>0</v>
      </c>
      <c r="BM24" s="216">
        <f t="shared" si="17"/>
        <v>0</v>
      </c>
      <c r="BN24" s="216">
        <f t="shared" si="18"/>
        <v>0</v>
      </c>
      <c r="BO24" s="216">
        <f t="shared" si="19"/>
        <v>0</v>
      </c>
      <c r="BP24" s="216">
        <f t="shared" si="20"/>
        <v>0</v>
      </c>
    </row>
    <row r="25" spans="1:68" ht="22.5">
      <c r="A25" s="137" t="s">
        <v>48</v>
      </c>
      <c r="B25" s="37"/>
      <c r="C25" s="38" t="s">
        <v>49</v>
      </c>
      <c r="D25" s="38"/>
      <c r="E25" s="38"/>
      <c r="F25" s="38"/>
      <c r="G25" s="38"/>
      <c r="H25" s="38"/>
      <c r="I25" s="39"/>
      <c r="J25" s="40">
        <v>3347539</v>
      </c>
      <c r="K25" s="48">
        <v>3126022.13</v>
      </c>
      <c r="L25" s="48">
        <v>13519.13</v>
      </c>
      <c r="M25" s="46">
        <v>0</v>
      </c>
      <c r="N25" s="46">
        <v>0</v>
      </c>
      <c r="O25" s="42">
        <v>13519.13</v>
      </c>
      <c r="P25" s="47">
        <f t="shared" si="1"/>
        <v>0.40385280052002381</v>
      </c>
      <c r="Q25" s="47">
        <f t="shared" si="2"/>
        <v>100</v>
      </c>
      <c r="S25" s="62">
        <v>1350000</v>
      </c>
      <c r="T25" s="28">
        <f t="shared" si="11"/>
        <v>1997539</v>
      </c>
      <c r="U25" s="28"/>
      <c r="V25" s="40">
        <v>3347539</v>
      </c>
      <c r="W25" s="29"/>
      <c r="X25" s="37"/>
      <c r="Y25" s="38" t="s">
        <v>49</v>
      </c>
      <c r="Z25" s="38"/>
      <c r="AA25" s="38"/>
      <c r="AB25" s="38"/>
      <c r="AC25" s="38"/>
      <c r="AD25" s="38"/>
      <c r="AE25" s="39"/>
      <c r="AF25" s="40">
        <v>3347539</v>
      </c>
      <c r="AG25" s="76">
        <v>2295308.25</v>
      </c>
      <c r="AH25" s="76">
        <v>129210.05000000002</v>
      </c>
      <c r="AI25" s="76">
        <v>0</v>
      </c>
      <c r="AJ25" s="76">
        <v>0</v>
      </c>
      <c r="AK25" s="76">
        <v>126234.65000000001</v>
      </c>
      <c r="AL25" s="75">
        <f t="shared" si="4"/>
        <v>3.7709687624251731</v>
      </c>
      <c r="AM25" s="75">
        <f t="shared" si="5"/>
        <v>97.697237947048237</v>
      </c>
      <c r="AO25" s="103"/>
      <c r="AP25" s="104" t="s">
        <v>49</v>
      </c>
      <c r="AQ25" s="109">
        <v>3347539</v>
      </c>
      <c r="AR25" s="111">
        <v>959752.31</v>
      </c>
      <c r="AS25" s="111">
        <v>338840.31</v>
      </c>
      <c r="AT25" s="111">
        <v>130479.71</v>
      </c>
      <c r="AU25" s="111">
        <v>298295.47000000003</v>
      </c>
      <c r="AV25" s="111">
        <v>338840.31</v>
      </c>
      <c r="AW25" s="107">
        <f t="shared" si="7"/>
        <v>10.12207206547855</v>
      </c>
      <c r="AX25" s="107">
        <f t="shared" si="8"/>
        <v>100</v>
      </c>
      <c r="AY25" s="146"/>
      <c r="AZ25" s="103"/>
      <c r="BA25" s="104" t="s">
        <v>49</v>
      </c>
      <c r="BB25" s="40">
        <v>3347539</v>
      </c>
      <c r="BC25" s="200">
        <v>2943209.1700000004</v>
      </c>
      <c r="BD25" s="200">
        <v>2943209.1700000004</v>
      </c>
      <c r="BE25" s="46">
        <v>2410409.1399999997</v>
      </c>
      <c r="BF25" s="40">
        <v>2450058.6999999997</v>
      </c>
      <c r="BG25" s="200">
        <v>2926245.6399999997</v>
      </c>
      <c r="BH25" s="107"/>
      <c r="BI25" s="107"/>
      <c r="BJ25" s="178"/>
      <c r="BK25" s="189">
        <f t="shared" si="15"/>
        <v>0</v>
      </c>
      <c r="BL25" s="214">
        <f t="shared" si="16"/>
        <v>2071568.8299999996</v>
      </c>
      <c r="BM25" s="216">
        <f t="shared" si="17"/>
        <v>16963.530000000726</v>
      </c>
      <c r="BN25" s="216">
        <f t="shared" si="18"/>
        <v>16963.530000000726</v>
      </c>
      <c r="BO25" s="216">
        <f t="shared" si="19"/>
        <v>476186.93999999994</v>
      </c>
      <c r="BP25" s="216">
        <f t="shared" si="20"/>
        <v>39649.560000000056</v>
      </c>
    </row>
    <row r="26" spans="1:68">
      <c r="A26" s="137" t="s">
        <v>50</v>
      </c>
      <c r="B26" s="37"/>
      <c r="C26" s="38" t="s">
        <v>51</v>
      </c>
      <c r="D26" s="38"/>
      <c r="E26" s="38"/>
      <c r="F26" s="38"/>
      <c r="G26" s="38"/>
      <c r="H26" s="38"/>
      <c r="I26" s="39"/>
      <c r="J26" s="40">
        <v>20000000</v>
      </c>
      <c r="K26" s="48">
        <v>2797.6</v>
      </c>
      <c r="L26" s="48">
        <v>2797.6</v>
      </c>
      <c r="M26" s="46">
        <v>0</v>
      </c>
      <c r="N26" s="46">
        <v>0</v>
      </c>
      <c r="O26" s="42">
        <v>2797.6</v>
      </c>
      <c r="P26" s="47">
        <f t="shared" si="1"/>
        <v>1.3988E-2</v>
      </c>
      <c r="Q26" s="47">
        <f t="shared" si="2"/>
        <v>100</v>
      </c>
      <c r="S26" s="62">
        <v>20000000</v>
      </c>
      <c r="T26" s="28">
        <f>+J26-S26</f>
        <v>0</v>
      </c>
      <c r="U26" s="28"/>
      <c r="V26" s="40">
        <v>20000000</v>
      </c>
      <c r="W26" s="29"/>
      <c r="X26" s="37"/>
      <c r="Y26" s="38" t="s">
        <v>51</v>
      </c>
      <c r="Z26" s="38"/>
      <c r="AA26" s="38"/>
      <c r="AB26" s="38"/>
      <c r="AC26" s="38"/>
      <c r="AD26" s="38"/>
      <c r="AE26" s="39"/>
      <c r="AF26" s="40">
        <v>20000000</v>
      </c>
      <c r="AG26" s="76">
        <v>19771753.420000002</v>
      </c>
      <c r="AH26" s="76">
        <v>5774551.0199999996</v>
      </c>
      <c r="AI26" s="76">
        <v>0</v>
      </c>
      <c r="AJ26" s="76">
        <v>0</v>
      </c>
      <c r="AK26" s="76">
        <v>5774551.0199999996</v>
      </c>
      <c r="AL26" s="75">
        <f t="shared" si="4"/>
        <v>28.872755099999996</v>
      </c>
      <c r="AM26" s="75">
        <f t="shared" si="5"/>
        <v>100</v>
      </c>
      <c r="AO26" s="103"/>
      <c r="AP26" s="104" t="s">
        <v>51</v>
      </c>
      <c r="AQ26" s="109">
        <v>20000000</v>
      </c>
      <c r="AR26" s="111">
        <v>19697807.129999999</v>
      </c>
      <c r="AS26" s="111">
        <v>13600604.73</v>
      </c>
      <c r="AT26" s="111">
        <v>5774551.0199999996</v>
      </c>
      <c r="AU26" s="111">
        <v>13443076.18</v>
      </c>
      <c r="AV26" s="111">
        <v>13523867.23</v>
      </c>
      <c r="AW26" s="107">
        <f t="shared" si="7"/>
        <v>67.619336149999995</v>
      </c>
      <c r="AX26" s="107">
        <f t="shared" si="8"/>
        <v>99.435778764816732</v>
      </c>
      <c r="AY26" s="146"/>
      <c r="AZ26" s="103"/>
      <c r="BA26" s="104" t="s">
        <v>51</v>
      </c>
      <c r="BB26" s="40">
        <v>20000000</v>
      </c>
      <c r="BC26" s="200">
        <v>19702807.129999999</v>
      </c>
      <c r="BD26" s="200">
        <v>19702807.129999999</v>
      </c>
      <c r="BE26" s="46">
        <v>19701647.539999999</v>
      </c>
      <c r="BF26" s="40">
        <v>19700344.739999998</v>
      </c>
      <c r="BG26" s="200">
        <v>19700344.739999998</v>
      </c>
      <c r="BH26" s="107"/>
      <c r="BI26" s="107"/>
      <c r="BJ26" s="178"/>
      <c r="BK26" s="189">
        <f t="shared" ref="BK26:BK37" si="33">+BB26-V26</f>
        <v>0</v>
      </c>
      <c r="BL26" s="214">
        <f t="shared" ref="BL26:BL37" si="34">+BE26-AV26</f>
        <v>6177780.3099999987</v>
      </c>
      <c r="BM26" s="216">
        <f t="shared" ref="BM26:BM37" si="35">+BC26-BG26</f>
        <v>2462.390000000596</v>
      </c>
      <c r="BN26" s="216">
        <f t="shared" ref="BN26:BN37" si="36">+BD26-BG26</f>
        <v>2462.390000000596</v>
      </c>
      <c r="BO26" s="216">
        <f t="shared" ref="BO26:BO37" si="37">+BG26-BF26</f>
        <v>0</v>
      </c>
      <c r="BP26" s="213">
        <f t="shared" ref="BP26:BP37" si="38">+BF26-BE26</f>
        <v>-1302.8000000007451</v>
      </c>
    </row>
    <row r="27" spans="1:68">
      <c r="B27" s="30" t="s">
        <v>52</v>
      </c>
      <c r="C27" s="38"/>
      <c r="D27" s="38"/>
      <c r="E27" s="38"/>
      <c r="F27" s="38"/>
      <c r="G27" s="38"/>
      <c r="H27" s="38"/>
      <c r="I27" s="39"/>
      <c r="J27" s="44">
        <f t="shared" ref="J27:O27" si="39">SUM(J28:J36)</f>
        <v>3455501808</v>
      </c>
      <c r="K27" s="44">
        <f t="shared" si="39"/>
        <v>3455707060.5799999</v>
      </c>
      <c r="L27" s="44">
        <f t="shared" si="39"/>
        <v>1008302337.77</v>
      </c>
      <c r="M27" s="44">
        <f t="shared" si="39"/>
        <v>317592631.65000004</v>
      </c>
      <c r="N27" s="44">
        <f t="shared" si="39"/>
        <v>610295290.86999989</v>
      </c>
      <c r="O27" s="44">
        <f t="shared" si="39"/>
        <v>976513191.33000004</v>
      </c>
      <c r="P27" s="45">
        <f t="shared" si="1"/>
        <v>28.259663735936325</v>
      </c>
      <c r="Q27" s="45">
        <f t="shared" si="2"/>
        <v>96.847260464524354</v>
      </c>
      <c r="S27" s="62">
        <v>3460786454</v>
      </c>
      <c r="T27" s="28">
        <f t="shared" si="11"/>
        <v>-5284646</v>
      </c>
      <c r="U27" s="28"/>
      <c r="V27" s="140">
        <f>SUM(V28:V36)</f>
        <v>3455501808</v>
      </c>
      <c r="W27" s="29"/>
      <c r="X27" s="30" t="s">
        <v>52</v>
      </c>
      <c r="Y27" s="38"/>
      <c r="Z27" s="38"/>
      <c r="AA27" s="38"/>
      <c r="AB27" s="38"/>
      <c r="AC27" s="38"/>
      <c r="AD27" s="38"/>
      <c r="AE27" s="39"/>
      <c r="AF27" s="44">
        <f t="shared" ref="AF27:AK27" si="40">SUM(AF28:AF36)</f>
        <v>3455501808</v>
      </c>
      <c r="AG27" s="77">
        <f t="shared" si="40"/>
        <v>3452658915.25</v>
      </c>
      <c r="AH27" s="77">
        <f t="shared" si="40"/>
        <v>2232676024.8199997</v>
      </c>
      <c r="AI27" s="77">
        <f t="shared" si="40"/>
        <v>1336209055.5699999</v>
      </c>
      <c r="AJ27" s="77">
        <f t="shared" si="40"/>
        <v>1686970362.5500002</v>
      </c>
      <c r="AK27" s="77">
        <f t="shared" si="40"/>
        <v>2016343233.6299999</v>
      </c>
      <c r="AL27" s="78">
        <f t="shared" si="4"/>
        <v>58.351676418222844</v>
      </c>
      <c r="AM27" s="78">
        <f t="shared" si="5"/>
        <v>90.310605354960046</v>
      </c>
      <c r="AO27" s="98" t="s">
        <v>52</v>
      </c>
      <c r="AP27" s="104"/>
      <c r="AQ27" s="110">
        <f t="shared" ref="AQ27:AV27" si="41">SUM(AQ28:AQ36)</f>
        <v>3455501808</v>
      </c>
      <c r="AR27" s="101">
        <f t="shared" si="41"/>
        <v>3410643123.8900003</v>
      </c>
      <c r="AS27" s="101">
        <f t="shared" si="41"/>
        <v>3012786679.7500005</v>
      </c>
      <c r="AT27" s="101">
        <f t="shared" si="41"/>
        <v>2298403364.0599999</v>
      </c>
      <c r="AU27" s="101">
        <f t="shared" si="41"/>
        <v>2599139415.2700005</v>
      </c>
      <c r="AV27" s="101">
        <f t="shared" si="41"/>
        <v>2873520557.2900004</v>
      </c>
      <c r="AW27" s="113">
        <f t="shared" si="7"/>
        <v>83.157836891804635</v>
      </c>
      <c r="AX27" s="113">
        <f t="shared" si="8"/>
        <v>95.377498068613463</v>
      </c>
      <c r="AY27" s="147"/>
      <c r="AZ27" s="98" t="s">
        <v>52</v>
      </c>
      <c r="BA27" s="104"/>
      <c r="BB27" s="52">
        <f t="shared" ref="BB27:BG27" si="42">SUM(BB28:BB36)</f>
        <v>3455501808</v>
      </c>
      <c r="BC27" s="52">
        <f t="shared" si="42"/>
        <v>3330377933.7294664</v>
      </c>
      <c r="BD27" s="52">
        <f t="shared" si="42"/>
        <v>3216476896.3594666</v>
      </c>
      <c r="BE27" s="52">
        <f t="shared" si="42"/>
        <v>3063864945.8000007</v>
      </c>
      <c r="BF27" s="52">
        <f t="shared" si="42"/>
        <v>3165164667.9900007</v>
      </c>
      <c r="BG27" s="52">
        <f t="shared" si="42"/>
        <v>3202217217.6400003</v>
      </c>
      <c r="BH27" s="113"/>
      <c r="BI27" s="113"/>
      <c r="BJ27" s="179"/>
      <c r="BK27" s="189">
        <f t="shared" si="33"/>
        <v>0</v>
      </c>
      <c r="BL27" s="214">
        <f t="shared" si="34"/>
        <v>190344388.51000023</v>
      </c>
      <c r="BM27" s="216">
        <f t="shared" si="35"/>
        <v>128160716.08946609</v>
      </c>
      <c r="BN27" s="216">
        <f t="shared" si="36"/>
        <v>14259678.719466209</v>
      </c>
      <c r="BO27" s="216">
        <f t="shared" si="37"/>
        <v>37052549.649999619</v>
      </c>
      <c r="BP27" s="216">
        <f t="shared" si="38"/>
        <v>101299722.19000006</v>
      </c>
    </row>
    <row r="28" spans="1:68" ht="22.5">
      <c r="A28" s="137" t="s">
        <v>53</v>
      </c>
      <c r="B28" s="37"/>
      <c r="C28" s="38" t="s">
        <v>54</v>
      </c>
      <c r="D28" s="38"/>
      <c r="E28" s="38"/>
      <c r="F28" s="38"/>
      <c r="G28" s="38"/>
      <c r="H28" s="38"/>
      <c r="I28" s="39"/>
      <c r="J28" s="40">
        <v>83334080</v>
      </c>
      <c r="K28" s="48">
        <v>83334080</v>
      </c>
      <c r="L28" s="48">
        <v>8423315.3100000005</v>
      </c>
      <c r="M28" s="46">
        <v>0</v>
      </c>
      <c r="N28" s="42">
        <v>605097</v>
      </c>
      <c r="O28" s="42">
        <v>961659</v>
      </c>
      <c r="P28" s="47">
        <f t="shared" si="1"/>
        <v>1.1539804603350754</v>
      </c>
      <c r="Q28" s="47">
        <f t="shared" si="2"/>
        <v>11.416633054901039</v>
      </c>
      <c r="S28" s="62">
        <v>83334080</v>
      </c>
      <c r="T28" s="28">
        <f t="shared" si="11"/>
        <v>0</v>
      </c>
      <c r="U28" s="28"/>
      <c r="V28" s="40">
        <v>83334080</v>
      </c>
      <c r="W28" s="29"/>
      <c r="X28" s="37"/>
      <c r="Y28" s="38" t="s">
        <v>54</v>
      </c>
      <c r="Z28" s="38"/>
      <c r="AA28" s="38"/>
      <c r="AB28" s="38"/>
      <c r="AC28" s="38"/>
      <c r="AD28" s="38"/>
      <c r="AE28" s="39"/>
      <c r="AF28" s="40">
        <v>83334080</v>
      </c>
      <c r="AG28" s="76">
        <v>81586131.280000001</v>
      </c>
      <c r="AH28" s="76">
        <v>67707828.590000004</v>
      </c>
      <c r="AI28" s="76">
        <v>10404611</v>
      </c>
      <c r="AJ28" s="76">
        <v>37471173.579999998</v>
      </c>
      <c r="AK28" s="76">
        <v>48191623.930000007</v>
      </c>
      <c r="AL28" s="75">
        <f t="shared" si="4"/>
        <v>57.82943056430215</v>
      </c>
      <c r="AM28" s="75">
        <f t="shared" si="5"/>
        <v>71.175852089159434</v>
      </c>
      <c r="AO28" s="103"/>
      <c r="AP28" s="104" t="s">
        <v>54</v>
      </c>
      <c r="AQ28" s="109">
        <v>83334080</v>
      </c>
      <c r="AR28" s="111">
        <v>71037060.199999988</v>
      </c>
      <c r="AS28" s="111">
        <v>69559320.199999988</v>
      </c>
      <c r="AT28" s="111">
        <v>51082608.210000001</v>
      </c>
      <c r="AU28" s="111">
        <v>57755589.460000001</v>
      </c>
      <c r="AV28" s="111">
        <v>61545950.210000001</v>
      </c>
      <c r="AW28" s="107">
        <f t="shared" si="7"/>
        <v>73.854478515872501</v>
      </c>
      <c r="AX28" s="107">
        <f t="shared" si="8"/>
        <v>88.479804047883732</v>
      </c>
      <c r="AY28" s="146"/>
      <c r="AZ28" s="103"/>
      <c r="BA28" s="104" t="s">
        <v>54</v>
      </c>
      <c r="BB28" s="40">
        <v>83334080</v>
      </c>
      <c r="BC28" s="224">
        <v>64924592.68</v>
      </c>
      <c r="BD28" s="224">
        <v>64924592.68</v>
      </c>
      <c r="BE28" s="46">
        <v>62737075.480000004</v>
      </c>
      <c r="BF28" s="40">
        <v>63610485.810000002</v>
      </c>
      <c r="BG28" s="224">
        <v>63901716.070000008</v>
      </c>
      <c r="BH28" s="107"/>
      <c r="BI28" s="107"/>
      <c r="BJ28" s="178"/>
      <c r="BK28" s="189">
        <f t="shared" si="33"/>
        <v>0</v>
      </c>
      <c r="BL28" s="214">
        <f t="shared" si="34"/>
        <v>1191125.2700000033</v>
      </c>
      <c r="BM28" s="216">
        <f t="shared" si="35"/>
        <v>1022876.609999992</v>
      </c>
      <c r="BN28" s="216">
        <f t="shared" si="36"/>
        <v>1022876.609999992</v>
      </c>
      <c r="BO28" s="216">
        <f t="shared" si="37"/>
        <v>291230.26000000536</v>
      </c>
      <c r="BP28" s="216">
        <f t="shared" si="38"/>
        <v>873410.32999999821</v>
      </c>
    </row>
    <row r="29" spans="1:68" ht="22.5">
      <c r="A29" s="137" t="s">
        <v>55</v>
      </c>
      <c r="B29" s="37"/>
      <c r="C29" s="38" t="s">
        <v>56</v>
      </c>
      <c r="D29" s="38"/>
      <c r="E29" s="38"/>
      <c r="F29" s="38"/>
      <c r="G29" s="38"/>
      <c r="H29" s="38"/>
      <c r="I29" s="39"/>
      <c r="J29" s="40">
        <v>6867778</v>
      </c>
      <c r="K29" s="48">
        <v>6867778</v>
      </c>
      <c r="L29" s="48">
        <v>1711379</v>
      </c>
      <c r="M29" s="42">
        <v>368077.38000000006</v>
      </c>
      <c r="N29" s="42">
        <v>775888.72</v>
      </c>
      <c r="O29" s="42">
        <v>1263380.57</v>
      </c>
      <c r="P29" s="47">
        <f t="shared" si="1"/>
        <v>18.395768908080605</v>
      </c>
      <c r="Q29" s="47">
        <f t="shared" si="2"/>
        <v>73.822371900087589</v>
      </c>
      <c r="S29" s="62">
        <v>6867778</v>
      </c>
      <c r="T29" s="28">
        <f>+J29-S29</f>
        <v>0</v>
      </c>
      <c r="U29" s="28"/>
      <c r="V29" s="40">
        <v>6867778</v>
      </c>
      <c r="W29" s="29"/>
      <c r="X29" s="37"/>
      <c r="Y29" s="38" t="s">
        <v>56</v>
      </c>
      <c r="Z29" s="38"/>
      <c r="AA29" s="38"/>
      <c r="AB29" s="38"/>
      <c r="AC29" s="38"/>
      <c r="AD29" s="38"/>
      <c r="AE29" s="39"/>
      <c r="AF29" s="40">
        <v>6867778</v>
      </c>
      <c r="AG29" s="76">
        <v>6867778</v>
      </c>
      <c r="AH29" s="76">
        <v>3387196</v>
      </c>
      <c r="AI29" s="76">
        <v>1808248.8299999998</v>
      </c>
      <c r="AJ29" s="76">
        <v>2375075.9299999997</v>
      </c>
      <c r="AK29" s="76">
        <v>2965521.04</v>
      </c>
      <c r="AL29" s="75">
        <f t="shared" si="4"/>
        <v>43.180211125053845</v>
      </c>
      <c r="AM29" s="75">
        <f t="shared" si="5"/>
        <v>87.550913498953122</v>
      </c>
      <c r="AO29" s="103"/>
      <c r="AP29" s="104" t="s">
        <v>56</v>
      </c>
      <c r="AQ29" s="109">
        <v>6867778</v>
      </c>
      <c r="AR29" s="111">
        <v>7201599</v>
      </c>
      <c r="AS29" s="111">
        <v>5411359</v>
      </c>
      <c r="AT29" s="111">
        <v>3561857.35</v>
      </c>
      <c r="AU29" s="111">
        <v>4285023.4300000006</v>
      </c>
      <c r="AV29" s="111">
        <v>4918195.9799999995</v>
      </c>
      <c r="AW29" s="107">
        <f t="shared" si="7"/>
        <v>71.612623180306628</v>
      </c>
      <c r="AX29" s="107">
        <f t="shared" si="8"/>
        <v>90.88652185153488</v>
      </c>
      <c r="AY29" s="146"/>
      <c r="AZ29" s="103"/>
      <c r="BA29" s="104" t="s">
        <v>56</v>
      </c>
      <c r="BB29" s="40">
        <v>6867778</v>
      </c>
      <c r="BC29" s="200">
        <v>8332753.54</v>
      </c>
      <c r="BD29" s="200">
        <v>8332753.54</v>
      </c>
      <c r="BE29" s="209">
        <v>5556142.7599999998</v>
      </c>
      <c r="BF29" s="40">
        <v>6754049.0900000017</v>
      </c>
      <c r="BG29" s="200">
        <v>8332753.54</v>
      </c>
      <c r="BH29" s="107"/>
      <c r="BI29" s="107"/>
      <c r="BJ29" s="178"/>
      <c r="BK29" s="189">
        <f t="shared" si="33"/>
        <v>0</v>
      </c>
      <c r="BL29" s="214">
        <f t="shared" si="34"/>
        <v>637946.78000000026</v>
      </c>
      <c r="BM29" s="216">
        <f t="shared" si="35"/>
        <v>0</v>
      </c>
      <c r="BN29" s="216">
        <f t="shared" si="36"/>
        <v>0</v>
      </c>
      <c r="BO29" s="216">
        <f t="shared" si="37"/>
        <v>1578704.4499999983</v>
      </c>
      <c r="BP29" s="216">
        <f t="shared" si="38"/>
        <v>1197906.3300000019</v>
      </c>
    </row>
    <row r="30" spans="1:68">
      <c r="A30" s="137" t="s">
        <v>57</v>
      </c>
      <c r="B30" s="37"/>
      <c r="C30" s="38" t="s">
        <v>58</v>
      </c>
      <c r="D30" s="38"/>
      <c r="E30" s="38"/>
      <c r="F30" s="38"/>
      <c r="G30" s="38"/>
      <c r="H30" s="38"/>
      <c r="I30" s="39"/>
      <c r="J30" s="40">
        <v>12994549</v>
      </c>
      <c r="K30" s="48">
        <v>11600611.26</v>
      </c>
      <c r="L30" s="48">
        <v>2102149.58</v>
      </c>
      <c r="M30" s="42">
        <v>24820.690000000002</v>
      </c>
      <c r="N30" s="42">
        <v>285047.38</v>
      </c>
      <c r="O30" s="42">
        <v>1517863.6</v>
      </c>
      <c r="P30" s="47">
        <f t="shared" si="1"/>
        <v>11.680771683572859</v>
      </c>
      <c r="Q30" s="47">
        <f t="shared" si="2"/>
        <v>72.205309005651259</v>
      </c>
      <c r="S30" s="62">
        <v>12994549</v>
      </c>
      <c r="T30" s="28">
        <f>+J30-S30</f>
        <v>0</v>
      </c>
      <c r="U30" s="28"/>
      <c r="V30" s="40">
        <v>12994549</v>
      </c>
      <c r="W30" s="29"/>
      <c r="X30" s="37"/>
      <c r="Y30" s="38" t="s">
        <v>58</v>
      </c>
      <c r="Z30" s="38"/>
      <c r="AA30" s="38"/>
      <c r="AB30" s="38"/>
      <c r="AC30" s="38"/>
      <c r="AD30" s="38"/>
      <c r="AE30" s="39"/>
      <c r="AF30" s="40">
        <v>12994549</v>
      </c>
      <c r="AG30" s="76">
        <v>11747043.6</v>
      </c>
      <c r="AH30" s="76">
        <v>6635725.919999999</v>
      </c>
      <c r="AI30" s="76">
        <v>2091353.1199999999</v>
      </c>
      <c r="AJ30" s="76">
        <v>2682633.7800000003</v>
      </c>
      <c r="AK30" s="76">
        <v>3354772.1300000004</v>
      </c>
      <c r="AL30" s="75">
        <f t="shared" si="4"/>
        <v>25.816764629538124</v>
      </c>
      <c r="AM30" s="75">
        <f t="shared" si="5"/>
        <v>50.556219024790593</v>
      </c>
      <c r="AO30" s="103"/>
      <c r="AP30" s="104" t="s">
        <v>58</v>
      </c>
      <c r="AQ30" s="109">
        <v>12994549</v>
      </c>
      <c r="AR30" s="111">
        <v>9384435.8399999999</v>
      </c>
      <c r="AS30" s="111">
        <v>7651493.2599999998</v>
      </c>
      <c r="AT30" s="111">
        <v>3654613.3300000005</v>
      </c>
      <c r="AU30" s="111">
        <v>4400932.9000000004</v>
      </c>
      <c r="AV30" s="111">
        <v>4757797.4700000016</v>
      </c>
      <c r="AW30" s="107">
        <f t="shared" si="7"/>
        <v>36.613794522610995</v>
      </c>
      <c r="AX30" s="107">
        <f t="shared" si="8"/>
        <v>62.181293354494862</v>
      </c>
      <c r="AY30" s="146"/>
      <c r="AZ30" s="103"/>
      <c r="BA30" s="104" t="s">
        <v>58</v>
      </c>
      <c r="BB30" s="40">
        <v>12994549</v>
      </c>
      <c r="BC30" s="200">
        <v>6544187.879999999</v>
      </c>
      <c r="BD30" s="200">
        <v>6544187.879999999</v>
      </c>
      <c r="BE30" s="209">
        <v>5265417.12</v>
      </c>
      <c r="BF30" s="40">
        <v>6312241.4399999995</v>
      </c>
      <c r="BG30" s="200">
        <v>6544187.879999999</v>
      </c>
      <c r="BH30" s="107"/>
      <c r="BI30" s="107"/>
      <c r="BJ30" s="178"/>
      <c r="BK30" s="189">
        <f t="shared" si="33"/>
        <v>0</v>
      </c>
      <c r="BL30" s="214">
        <f t="shared" si="34"/>
        <v>507619.64999999851</v>
      </c>
      <c r="BM30" s="216">
        <f t="shared" si="35"/>
        <v>0</v>
      </c>
      <c r="BN30" s="216">
        <f t="shared" si="36"/>
        <v>0</v>
      </c>
      <c r="BO30" s="216">
        <f t="shared" si="37"/>
        <v>231946.43999999948</v>
      </c>
      <c r="BP30" s="216">
        <f t="shared" si="38"/>
        <v>1046824.3199999994</v>
      </c>
    </row>
    <row r="31" spans="1:68" ht="35.1" customHeight="1">
      <c r="A31" s="137" t="s">
        <v>59</v>
      </c>
      <c r="B31" s="37"/>
      <c r="C31" s="38" t="s">
        <v>60</v>
      </c>
      <c r="D31" s="38"/>
      <c r="E31" s="38"/>
      <c r="F31" s="38"/>
      <c r="G31" s="38"/>
      <c r="H31" s="38"/>
      <c r="I31" s="39"/>
      <c r="J31" s="40">
        <v>202623976</v>
      </c>
      <c r="K31" s="48">
        <v>202623976</v>
      </c>
      <c r="L31" s="48">
        <v>1408815</v>
      </c>
      <c r="M31" s="46">
        <v>0</v>
      </c>
      <c r="N31" s="46">
        <v>0</v>
      </c>
      <c r="O31" s="42">
        <v>515296.12</v>
      </c>
      <c r="P31" s="47">
        <f t="shared" si="1"/>
        <v>0.25431152333127643</v>
      </c>
      <c r="Q31" s="47">
        <f t="shared" si="2"/>
        <v>36.576563991723546</v>
      </c>
      <c r="S31" s="62">
        <v>204000000</v>
      </c>
      <c r="T31" s="28">
        <f>+J31-S31</f>
        <v>-1376024</v>
      </c>
      <c r="U31" s="28"/>
      <c r="V31" s="40">
        <v>202623976</v>
      </c>
      <c r="W31" s="29"/>
      <c r="X31" s="37"/>
      <c r="Y31" s="38" t="s">
        <v>60</v>
      </c>
      <c r="Z31" s="38"/>
      <c r="AA31" s="38"/>
      <c r="AB31" s="38"/>
      <c r="AC31" s="38"/>
      <c r="AD31" s="38"/>
      <c r="AE31" s="39"/>
      <c r="AF31" s="40">
        <v>202623976</v>
      </c>
      <c r="AG31" s="76">
        <v>202623976</v>
      </c>
      <c r="AH31" s="76">
        <v>144968843</v>
      </c>
      <c r="AI31" s="76">
        <v>1008500.55</v>
      </c>
      <c r="AJ31" s="76">
        <v>1487554.88</v>
      </c>
      <c r="AK31" s="76">
        <v>32194292</v>
      </c>
      <c r="AL31" s="75">
        <f t="shared" si="4"/>
        <v>15.888688315937499</v>
      </c>
      <c r="AM31" s="75">
        <f t="shared" si="5"/>
        <v>22.207731905537798</v>
      </c>
      <c r="AO31" s="103"/>
      <c r="AP31" s="104" t="s">
        <v>60</v>
      </c>
      <c r="AQ31" s="109">
        <v>202623976</v>
      </c>
      <c r="AR31" s="111">
        <v>162932807.35999998</v>
      </c>
      <c r="AS31" s="111">
        <v>159820798.10999998</v>
      </c>
      <c r="AT31" s="111">
        <v>55982352.560000002</v>
      </c>
      <c r="AU31" s="111">
        <v>127991776.03999999</v>
      </c>
      <c r="AV31" s="111">
        <v>156314213.10999998</v>
      </c>
      <c r="AW31" s="107">
        <f t="shared" si="7"/>
        <v>77.144973756708822</v>
      </c>
      <c r="AX31" s="107">
        <f t="shared" si="8"/>
        <v>97.805926987308297</v>
      </c>
      <c r="AY31" s="146"/>
      <c r="AZ31" s="103"/>
      <c r="BA31" s="104" t="s">
        <v>60</v>
      </c>
      <c r="BB31" s="40">
        <v>202623976</v>
      </c>
      <c r="BC31" s="200">
        <v>146259862.44999999</v>
      </c>
      <c r="BD31" s="200">
        <v>146259862.44999999</v>
      </c>
      <c r="BE31" s="202">
        <v>155775526.53999999</v>
      </c>
      <c r="BF31" s="40">
        <v>156579984.56999999</v>
      </c>
      <c r="BG31" s="200">
        <v>146232257.57999998</v>
      </c>
      <c r="BH31" s="107"/>
      <c r="BI31" s="107"/>
      <c r="BJ31" s="228" t="s">
        <v>288</v>
      </c>
      <c r="BK31" s="189">
        <f t="shared" si="33"/>
        <v>0</v>
      </c>
      <c r="BL31" s="214">
        <f t="shared" si="34"/>
        <v>-538686.56999999285</v>
      </c>
      <c r="BM31" s="216">
        <f t="shared" si="35"/>
        <v>27604.870000004768</v>
      </c>
      <c r="BN31" s="216">
        <f t="shared" si="36"/>
        <v>27604.870000004768</v>
      </c>
      <c r="BO31" s="213">
        <f t="shared" si="37"/>
        <v>-10347726.99000001</v>
      </c>
      <c r="BP31" s="216">
        <f t="shared" si="38"/>
        <v>804458.03000000119</v>
      </c>
    </row>
    <row r="32" spans="1:68" ht="33.75">
      <c r="A32" s="137" t="s">
        <v>61</v>
      </c>
      <c r="B32" s="37"/>
      <c r="C32" s="38" t="s">
        <v>62</v>
      </c>
      <c r="D32" s="38"/>
      <c r="E32" s="38"/>
      <c r="F32" s="38"/>
      <c r="G32" s="38"/>
      <c r="H32" s="38"/>
      <c r="I32" s="39"/>
      <c r="J32" s="40">
        <v>70000000</v>
      </c>
      <c r="K32" s="48">
        <v>70000000</v>
      </c>
      <c r="L32" s="48">
        <v>1815170</v>
      </c>
      <c r="M32" s="46">
        <v>0</v>
      </c>
      <c r="N32" s="46">
        <v>0</v>
      </c>
      <c r="O32" s="42">
        <v>772243.12</v>
      </c>
      <c r="P32" s="47">
        <f t="shared" si="1"/>
        <v>1.103204457142857</v>
      </c>
      <c r="Q32" s="47">
        <f t="shared" si="2"/>
        <v>42.543845480037682</v>
      </c>
      <c r="S32" s="62">
        <v>70000000</v>
      </c>
      <c r="T32" s="28">
        <f>+J32-S32</f>
        <v>0</v>
      </c>
      <c r="U32" s="28"/>
      <c r="V32" s="40">
        <v>70000000</v>
      </c>
      <c r="W32" s="29"/>
      <c r="X32" s="37"/>
      <c r="Y32" s="38" t="s">
        <v>62</v>
      </c>
      <c r="Z32" s="38"/>
      <c r="AA32" s="38"/>
      <c r="AB32" s="38"/>
      <c r="AC32" s="38"/>
      <c r="AD32" s="38"/>
      <c r="AE32" s="39"/>
      <c r="AF32" s="40">
        <v>70000000</v>
      </c>
      <c r="AG32" s="76">
        <v>70000000</v>
      </c>
      <c r="AH32" s="76">
        <v>3993374</v>
      </c>
      <c r="AI32" s="76">
        <v>1506931.12</v>
      </c>
      <c r="AJ32" s="76">
        <v>2198072.61</v>
      </c>
      <c r="AK32" s="76">
        <v>3169051.77</v>
      </c>
      <c r="AL32" s="75">
        <f t="shared" si="4"/>
        <v>4.5272168142857145</v>
      </c>
      <c r="AM32" s="75">
        <f t="shared" si="5"/>
        <v>79.357750363477095</v>
      </c>
      <c r="AO32" s="103"/>
      <c r="AP32" s="104" t="s">
        <v>62</v>
      </c>
      <c r="AQ32" s="109">
        <v>70000000</v>
      </c>
      <c r="AR32" s="111">
        <v>99223896.5</v>
      </c>
      <c r="AS32" s="111">
        <v>81404809.25999999</v>
      </c>
      <c r="AT32" s="111">
        <v>8151344.5800000001</v>
      </c>
      <c r="AU32" s="111">
        <v>18661266.629999999</v>
      </c>
      <c r="AV32" s="111">
        <v>41934424.120000005</v>
      </c>
      <c r="AW32" s="107">
        <f t="shared" si="7"/>
        <v>59.906320171428575</v>
      </c>
      <c r="AX32" s="107">
        <f t="shared" si="8"/>
        <v>51.51344803974056</v>
      </c>
      <c r="AY32" s="146"/>
      <c r="AZ32" s="103"/>
      <c r="BA32" s="104" t="s">
        <v>62</v>
      </c>
      <c r="BB32" s="40">
        <v>70000000</v>
      </c>
      <c r="BC32" s="200">
        <v>97987494.370000005</v>
      </c>
      <c r="BD32" s="200">
        <v>97987494.370000005</v>
      </c>
      <c r="BE32" s="209">
        <v>83275547.920000002</v>
      </c>
      <c r="BF32" s="40">
        <v>96766064.820000008</v>
      </c>
      <c r="BG32" s="200">
        <v>97980306.359999999</v>
      </c>
      <c r="BH32" s="107"/>
      <c r="BI32" s="107"/>
      <c r="BJ32" s="178"/>
      <c r="BK32" s="189">
        <f t="shared" si="33"/>
        <v>0</v>
      </c>
      <c r="BL32" s="214">
        <f t="shared" si="34"/>
        <v>41341123.799999997</v>
      </c>
      <c r="BM32" s="216">
        <f t="shared" si="35"/>
        <v>7188.0100000053644</v>
      </c>
      <c r="BN32" s="216">
        <f t="shared" si="36"/>
        <v>7188.0100000053644</v>
      </c>
      <c r="BO32" s="216">
        <f t="shared" si="37"/>
        <v>1214241.5399999917</v>
      </c>
      <c r="BP32" s="216">
        <f t="shared" si="38"/>
        <v>13490516.900000006</v>
      </c>
    </row>
    <row r="33" spans="1:68" ht="15">
      <c r="A33" s="137" t="s">
        <v>63</v>
      </c>
      <c r="B33" s="37"/>
      <c r="C33" s="38" t="s">
        <v>64</v>
      </c>
      <c r="D33" s="38"/>
      <c r="E33" s="38"/>
      <c r="F33" s="38"/>
      <c r="G33" s="38"/>
      <c r="H33" s="38"/>
      <c r="I33" s="39"/>
      <c r="J33" s="40">
        <v>93000000</v>
      </c>
      <c r="K33" s="48">
        <v>93205252.580000013</v>
      </c>
      <c r="L33" s="48">
        <v>8665757.5300000012</v>
      </c>
      <c r="M33" s="42">
        <v>318630.74</v>
      </c>
      <c r="N33" s="42">
        <v>825605.3</v>
      </c>
      <c r="O33" s="42">
        <v>5843481.1099999994</v>
      </c>
      <c r="P33" s="47">
        <f t="shared" si="1"/>
        <v>6.283313021505375</v>
      </c>
      <c r="Q33" s="47">
        <f t="shared" si="2"/>
        <v>67.431855666056222</v>
      </c>
      <c r="S33" s="62">
        <v>93000000</v>
      </c>
      <c r="T33" s="28">
        <f t="shared" si="11"/>
        <v>0</v>
      </c>
      <c r="U33" s="28"/>
      <c r="V33" s="40">
        <v>93000000</v>
      </c>
      <c r="W33" s="29"/>
      <c r="X33" s="37"/>
      <c r="Y33" s="38" t="s">
        <v>64</v>
      </c>
      <c r="Z33" s="38"/>
      <c r="AA33" s="38"/>
      <c r="AB33" s="38"/>
      <c r="AC33" s="38"/>
      <c r="AD33" s="38"/>
      <c r="AE33" s="39"/>
      <c r="AF33" s="40">
        <v>93000000</v>
      </c>
      <c r="AG33" s="76">
        <v>91923895.969999999</v>
      </c>
      <c r="AH33" s="76">
        <v>51944402.609999999</v>
      </c>
      <c r="AI33" s="76">
        <v>13937199.880000001</v>
      </c>
      <c r="AJ33" s="76">
        <v>35675361.920000002</v>
      </c>
      <c r="AK33" s="76">
        <v>38600513.450000003</v>
      </c>
      <c r="AL33" s="75">
        <f t="shared" si="4"/>
        <v>41.505928440860217</v>
      </c>
      <c r="AM33" s="75">
        <f t="shared" si="5"/>
        <v>74.31120873564322</v>
      </c>
      <c r="AO33" s="103"/>
      <c r="AP33" s="104" t="s">
        <v>64</v>
      </c>
      <c r="AQ33" s="109">
        <v>93000000</v>
      </c>
      <c r="AR33" s="111">
        <v>85115233.409999996</v>
      </c>
      <c r="AS33" s="111">
        <v>80106286.480000004</v>
      </c>
      <c r="AT33" s="111">
        <v>43189636.960000001</v>
      </c>
      <c r="AU33" s="111">
        <v>58406703.770000003</v>
      </c>
      <c r="AV33" s="111">
        <v>67525482.860000014</v>
      </c>
      <c r="AW33" s="107">
        <f t="shared" si="7"/>
        <v>72.608046086021517</v>
      </c>
      <c r="AX33" s="107">
        <f t="shared" si="8"/>
        <v>84.294861024245563</v>
      </c>
      <c r="AY33" s="146"/>
      <c r="AZ33" s="103"/>
      <c r="BA33" s="104" t="s">
        <v>64</v>
      </c>
      <c r="BB33" s="40">
        <v>93000000</v>
      </c>
      <c r="BC33" s="224">
        <v>76836773.330000028</v>
      </c>
      <c r="BD33" s="224">
        <v>76836773.330000028</v>
      </c>
      <c r="BE33" s="46">
        <v>73915933.090000004</v>
      </c>
      <c r="BF33" s="40">
        <v>74508745.350000009</v>
      </c>
      <c r="BG33" s="224">
        <v>75689753.49000001</v>
      </c>
      <c r="BH33" s="107"/>
      <c r="BI33" s="107"/>
      <c r="BJ33" s="178"/>
      <c r="BK33" s="189">
        <f t="shared" si="33"/>
        <v>0</v>
      </c>
      <c r="BL33" s="214">
        <f t="shared" si="34"/>
        <v>6390450.2299999893</v>
      </c>
      <c r="BM33" s="216">
        <f t="shared" si="35"/>
        <v>1147019.8400000185</v>
      </c>
      <c r="BN33" s="216">
        <f t="shared" si="36"/>
        <v>1147019.8400000185</v>
      </c>
      <c r="BO33" s="216">
        <f t="shared" si="37"/>
        <v>1181008.1400000006</v>
      </c>
      <c r="BP33" s="216">
        <f t="shared" si="38"/>
        <v>592812.26000000536</v>
      </c>
    </row>
    <row r="34" spans="1:68" ht="22.5">
      <c r="A34" s="137" t="s">
        <v>65</v>
      </c>
      <c r="B34" s="37"/>
      <c r="C34" s="38" t="s">
        <v>66</v>
      </c>
      <c r="D34" s="38"/>
      <c r="E34" s="38"/>
      <c r="F34" s="38"/>
      <c r="G34" s="38"/>
      <c r="H34" s="38"/>
      <c r="I34" s="39"/>
      <c r="J34" s="40">
        <v>2189318840</v>
      </c>
      <c r="K34" s="48">
        <v>2189318840</v>
      </c>
      <c r="L34" s="48">
        <v>855543086.72000003</v>
      </c>
      <c r="M34" s="42">
        <v>305783117.22000003</v>
      </c>
      <c r="N34" s="42">
        <v>576715405.73000002</v>
      </c>
      <c r="O34" s="42">
        <v>855543086.72000003</v>
      </c>
      <c r="P34" s="47">
        <f t="shared" si="1"/>
        <v>39.078048893052056</v>
      </c>
      <c r="Q34" s="47">
        <f t="shared" si="2"/>
        <v>100</v>
      </c>
      <c r="S34" s="62">
        <v>2189318840</v>
      </c>
      <c r="T34" s="28">
        <f>+J34-S34</f>
        <v>0</v>
      </c>
      <c r="U34" s="28"/>
      <c r="V34" s="40">
        <v>2189318840</v>
      </c>
      <c r="W34" s="29"/>
      <c r="X34" s="37"/>
      <c r="Y34" s="38" t="s">
        <v>66</v>
      </c>
      <c r="Z34" s="38"/>
      <c r="AA34" s="38"/>
      <c r="AB34" s="38"/>
      <c r="AC34" s="38"/>
      <c r="AD34" s="38"/>
      <c r="AE34" s="39"/>
      <c r="AF34" s="40">
        <v>2189318840</v>
      </c>
      <c r="AG34" s="76">
        <v>2189300000</v>
      </c>
      <c r="AH34" s="76">
        <v>1482895239.3099999</v>
      </c>
      <c r="AI34" s="76">
        <v>1099510477.1700001</v>
      </c>
      <c r="AJ34" s="76">
        <v>1308629438.3400002</v>
      </c>
      <c r="AK34" s="76">
        <v>1482895239.3099999</v>
      </c>
      <c r="AL34" s="75">
        <f t="shared" si="4"/>
        <v>67.733178567540207</v>
      </c>
      <c r="AM34" s="75">
        <f t="shared" si="5"/>
        <v>100</v>
      </c>
      <c r="AO34" s="103"/>
      <c r="AP34" s="104" t="s">
        <v>66</v>
      </c>
      <c r="AQ34" s="109">
        <v>2189318840</v>
      </c>
      <c r="AR34" s="111">
        <v>2189300000</v>
      </c>
      <c r="AS34" s="111">
        <v>1935986321.8500001</v>
      </c>
      <c r="AT34" s="111">
        <v>1657161040.29</v>
      </c>
      <c r="AU34" s="111">
        <v>1796573681.0699999</v>
      </c>
      <c r="AV34" s="111">
        <v>1935986321.8500001</v>
      </c>
      <c r="AW34" s="107">
        <f t="shared" si="7"/>
        <v>88.428706065033452</v>
      </c>
      <c r="AX34" s="107">
        <f t="shared" si="8"/>
        <v>100</v>
      </c>
      <c r="AY34" s="146"/>
      <c r="AZ34" s="103"/>
      <c r="BA34" s="104" t="s">
        <v>66</v>
      </c>
      <c r="BB34" s="40">
        <v>2189318840</v>
      </c>
      <c r="BC34" s="200">
        <v>2189299999.9994664</v>
      </c>
      <c r="BD34" s="200">
        <v>2075398962.6294668</v>
      </c>
      <c r="BE34" s="209">
        <v>2034766547.2600005</v>
      </c>
      <c r="BF34" s="40">
        <v>2064687958.4300005</v>
      </c>
      <c r="BG34" s="200">
        <v>2064687958.4300005</v>
      </c>
      <c r="BH34" s="107"/>
      <c r="BI34" s="107"/>
      <c r="BJ34" s="178"/>
      <c r="BK34" s="189">
        <f t="shared" si="33"/>
        <v>0</v>
      </c>
      <c r="BL34" s="214">
        <f t="shared" si="34"/>
        <v>98780225.410000324</v>
      </c>
      <c r="BM34" s="216">
        <f t="shared" si="35"/>
        <v>124612041.56946588</v>
      </c>
      <c r="BN34" s="216">
        <f t="shared" si="36"/>
        <v>10711004.199466228</v>
      </c>
      <c r="BO34" s="216">
        <f t="shared" si="37"/>
        <v>0</v>
      </c>
      <c r="BP34" s="216">
        <f t="shared" si="38"/>
        <v>29921411.170000076</v>
      </c>
    </row>
    <row r="35" spans="1:68" ht="22.5">
      <c r="A35" s="137" t="s">
        <v>67</v>
      </c>
      <c r="B35" s="37"/>
      <c r="C35" s="38" t="s">
        <v>68</v>
      </c>
      <c r="D35" s="38"/>
      <c r="E35" s="38"/>
      <c r="F35" s="38"/>
      <c r="G35" s="38"/>
      <c r="H35" s="38"/>
      <c r="I35" s="39"/>
      <c r="J35" s="40">
        <v>463828897</v>
      </c>
      <c r="K35" s="48">
        <v>463828897</v>
      </c>
      <c r="L35" s="48">
        <v>81032717.210000008</v>
      </c>
      <c r="M35" s="42">
        <v>4382755.2699999996</v>
      </c>
      <c r="N35" s="42">
        <v>14362289.310000001</v>
      </c>
      <c r="O35" s="42">
        <v>78593804.070000008</v>
      </c>
      <c r="P35" s="47">
        <f t="shared" si="1"/>
        <v>16.944568261774343</v>
      </c>
      <c r="Q35" s="47">
        <f t="shared" si="2"/>
        <v>96.990211825577262</v>
      </c>
      <c r="S35" s="62">
        <v>463828897</v>
      </c>
      <c r="T35" s="28">
        <f>+J35-S35</f>
        <v>0</v>
      </c>
      <c r="U35" s="28"/>
      <c r="V35" s="40">
        <v>463828897</v>
      </c>
      <c r="W35" s="29"/>
      <c r="X35" s="37"/>
      <c r="Y35" s="38" t="s">
        <v>68</v>
      </c>
      <c r="Z35" s="38"/>
      <c r="AA35" s="38"/>
      <c r="AB35" s="38"/>
      <c r="AC35" s="38"/>
      <c r="AD35" s="38"/>
      <c r="AE35" s="39"/>
      <c r="AF35" s="40">
        <v>463828897</v>
      </c>
      <c r="AG35" s="76">
        <v>463828897</v>
      </c>
      <c r="AH35" s="76">
        <v>327470299.31</v>
      </c>
      <c r="AI35" s="76">
        <v>153737994.88999999</v>
      </c>
      <c r="AJ35" s="76">
        <v>227798981.95999998</v>
      </c>
      <c r="AK35" s="76">
        <v>317358913.76999998</v>
      </c>
      <c r="AL35" s="75">
        <f t="shared" si="4"/>
        <v>68.421548511239052</v>
      </c>
      <c r="AM35" s="75">
        <f t="shared" si="5"/>
        <v>96.912274010404815</v>
      </c>
      <c r="AO35" s="103"/>
      <c r="AP35" s="104" t="s">
        <v>68</v>
      </c>
      <c r="AQ35" s="109">
        <v>463828897</v>
      </c>
      <c r="AR35" s="111">
        <v>467706871.63</v>
      </c>
      <c r="AS35" s="111">
        <v>452405845.94000006</v>
      </c>
      <c r="AT35" s="111">
        <v>372713730.31</v>
      </c>
      <c r="AU35" s="111">
        <v>404870655.46000004</v>
      </c>
      <c r="AV35" s="111">
        <v>435715093.56999999</v>
      </c>
      <c r="AW35" s="107">
        <f t="shared" si="7"/>
        <v>93.938755516994021</v>
      </c>
      <c r="AX35" s="107">
        <f t="shared" si="8"/>
        <v>96.310668281635415</v>
      </c>
      <c r="AY35" s="146"/>
      <c r="AZ35" s="103"/>
      <c r="BA35" s="104" t="s">
        <v>68</v>
      </c>
      <c r="BB35" s="40">
        <v>463828897</v>
      </c>
      <c r="BC35" s="224">
        <v>464624775.28999996</v>
      </c>
      <c r="BD35" s="224">
        <v>464624775.28999996</v>
      </c>
      <c r="BE35" s="46">
        <v>455394793.11000001</v>
      </c>
      <c r="BF35" s="40">
        <v>459720724.53999996</v>
      </c>
      <c r="BG35" s="224">
        <v>463522285.72000003</v>
      </c>
      <c r="BH35" s="107"/>
      <c r="BI35" s="107"/>
      <c r="BJ35" s="178"/>
      <c r="BK35" s="189">
        <f t="shared" si="33"/>
        <v>0</v>
      </c>
      <c r="BL35" s="214">
        <f t="shared" si="34"/>
        <v>19679699.540000021</v>
      </c>
      <c r="BM35" s="216">
        <f t="shared" si="35"/>
        <v>1102489.5699999332</v>
      </c>
      <c r="BN35" s="216">
        <f t="shared" si="36"/>
        <v>1102489.5699999332</v>
      </c>
      <c r="BO35" s="216">
        <f t="shared" si="37"/>
        <v>3801561.1800000668</v>
      </c>
      <c r="BP35" s="216">
        <f t="shared" si="38"/>
        <v>4325931.4299999475</v>
      </c>
    </row>
    <row r="36" spans="1:68" ht="22.5">
      <c r="A36" s="137" t="s">
        <v>69</v>
      </c>
      <c r="B36" s="37"/>
      <c r="C36" s="38" t="s">
        <v>70</v>
      </c>
      <c r="D36" s="38"/>
      <c r="E36" s="38"/>
      <c r="F36" s="38"/>
      <c r="G36" s="38"/>
      <c r="H36" s="38"/>
      <c r="I36" s="39"/>
      <c r="J36" s="40">
        <v>333533688</v>
      </c>
      <c r="K36" s="48">
        <v>334927625.73999995</v>
      </c>
      <c r="L36" s="48">
        <v>47599947.419999994</v>
      </c>
      <c r="M36" s="42">
        <v>6715230.3499999996</v>
      </c>
      <c r="N36" s="42">
        <v>16725957.43</v>
      </c>
      <c r="O36" s="42">
        <v>31502377.020000003</v>
      </c>
      <c r="P36" s="47">
        <f t="shared" si="1"/>
        <v>9.4450360348607436</v>
      </c>
      <c r="Q36" s="47">
        <f t="shared" si="2"/>
        <v>66.181537433303333</v>
      </c>
      <c r="S36" s="62">
        <v>337442310</v>
      </c>
      <c r="T36" s="28">
        <f t="shared" si="11"/>
        <v>-3908622</v>
      </c>
      <c r="U36" s="28"/>
      <c r="V36" s="40">
        <v>333533688</v>
      </c>
      <c r="W36" s="29"/>
      <c r="X36" s="37"/>
      <c r="Y36" s="38" t="s">
        <v>70</v>
      </c>
      <c r="Z36" s="38"/>
      <c r="AA36" s="38"/>
      <c r="AB36" s="38"/>
      <c r="AC36" s="38"/>
      <c r="AD36" s="38"/>
      <c r="AE36" s="39"/>
      <c r="AF36" s="40">
        <v>333533688</v>
      </c>
      <c r="AG36" s="76">
        <v>334781193.39999998</v>
      </c>
      <c r="AH36" s="76">
        <v>143673116.07999998</v>
      </c>
      <c r="AI36" s="76">
        <v>52203739.009999983</v>
      </c>
      <c r="AJ36" s="76">
        <v>68652069.549999982</v>
      </c>
      <c r="AK36" s="76">
        <v>87613306.229999989</v>
      </c>
      <c r="AL36" s="75">
        <f t="shared" si="4"/>
        <v>26.268202997833306</v>
      </c>
      <c r="AM36" s="75">
        <f t="shared" si="5"/>
        <v>60.981002306106589</v>
      </c>
      <c r="AO36" s="103"/>
      <c r="AP36" s="104" t="s">
        <v>70</v>
      </c>
      <c r="AQ36" s="109">
        <v>333533688</v>
      </c>
      <c r="AR36" s="111">
        <v>318741219.95000005</v>
      </c>
      <c r="AS36" s="111">
        <v>220440445.65000007</v>
      </c>
      <c r="AT36" s="111">
        <v>102906180.46999997</v>
      </c>
      <c r="AU36" s="111">
        <v>126193786.51000004</v>
      </c>
      <c r="AV36" s="111">
        <v>164823078.12</v>
      </c>
      <c r="AW36" s="107">
        <f t="shared" si="7"/>
        <v>49.417220523763106</v>
      </c>
      <c r="AX36" s="107">
        <f t="shared" si="8"/>
        <v>74.769889724181809</v>
      </c>
      <c r="AY36" s="146"/>
      <c r="AZ36" s="103"/>
      <c r="BA36" s="104" t="s">
        <v>70</v>
      </c>
      <c r="BB36" s="40">
        <v>333533688</v>
      </c>
      <c r="BC36" s="200">
        <v>275567494.18999982</v>
      </c>
      <c r="BD36" s="200">
        <v>275567494.18999982</v>
      </c>
      <c r="BE36" s="209">
        <v>187177962.51999998</v>
      </c>
      <c r="BF36" s="40">
        <v>236224413.93999997</v>
      </c>
      <c r="BG36" s="200">
        <v>275325998.56999981</v>
      </c>
      <c r="BH36" s="107"/>
      <c r="BI36" s="107"/>
      <c r="BJ36" s="178"/>
      <c r="BK36" s="189">
        <f t="shared" si="33"/>
        <v>0</v>
      </c>
      <c r="BL36" s="214">
        <f t="shared" si="34"/>
        <v>22354884.399999976</v>
      </c>
      <c r="BM36" s="216">
        <f t="shared" si="35"/>
        <v>241495.62000000477</v>
      </c>
      <c r="BN36" s="216">
        <f t="shared" si="36"/>
        <v>241495.62000000477</v>
      </c>
      <c r="BO36" s="216">
        <f t="shared" si="37"/>
        <v>39101584.629999846</v>
      </c>
      <c r="BP36" s="216">
        <f t="shared" si="38"/>
        <v>49046451.419999987</v>
      </c>
    </row>
    <row r="37" spans="1:68">
      <c r="B37" s="30" t="s">
        <v>71</v>
      </c>
      <c r="C37" s="38"/>
      <c r="D37" s="38"/>
      <c r="E37" s="38"/>
      <c r="F37" s="38"/>
      <c r="G37" s="38"/>
      <c r="H37" s="38"/>
      <c r="I37" s="39"/>
      <c r="J37" s="44">
        <f t="shared" ref="J37:O37" si="43">J38</f>
        <v>104000000</v>
      </c>
      <c r="K37" s="44">
        <f t="shared" si="43"/>
        <v>104000000</v>
      </c>
      <c r="L37" s="44">
        <f t="shared" si="43"/>
        <v>18792</v>
      </c>
      <c r="M37" s="35">
        <f t="shared" si="43"/>
        <v>0</v>
      </c>
      <c r="N37" s="35">
        <f t="shared" si="43"/>
        <v>0</v>
      </c>
      <c r="O37" s="44">
        <f t="shared" si="43"/>
        <v>18792</v>
      </c>
      <c r="P37" s="45">
        <f t="shared" si="1"/>
        <v>1.8069230769230768E-2</v>
      </c>
      <c r="Q37" s="45">
        <f t="shared" si="2"/>
        <v>100</v>
      </c>
      <c r="S37" s="62">
        <v>104000000</v>
      </c>
      <c r="T37" s="28">
        <f t="shared" si="11"/>
        <v>0</v>
      </c>
      <c r="U37" s="28"/>
      <c r="V37" s="140">
        <f>+V38</f>
        <v>104000000</v>
      </c>
      <c r="W37" s="29"/>
      <c r="X37" s="30" t="s">
        <v>71</v>
      </c>
      <c r="Y37" s="38"/>
      <c r="Z37" s="38"/>
      <c r="AA37" s="38"/>
      <c r="AB37" s="38"/>
      <c r="AC37" s="38"/>
      <c r="AD37" s="38"/>
      <c r="AE37" s="39"/>
      <c r="AF37" s="44">
        <f t="shared" ref="AF37:AK37" si="44">AF38</f>
        <v>104000000</v>
      </c>
      <c r="AG37" s="77">
        <f t="shared" si="44"/>
        <v>104000000</v>
      </c>
      <c r="AH37" s="77">
        <f t="shared" si="44"/>
        <v>7909980.6500000004</v>
      </c>
      <c r="AI37" s="77">
        <f t="shared" si="44"/>
        <v>6711564</v>
      </c>
      <c r="AJ37" s="77">
        <f t="shared" si="44"/>
        <v>11629649</v>
      </c>
      <c r="AK37" s="77">
        <f t="shared" si="44"/>
        <v>7909980.6500000004</v>
      </c>
      <c r="AL37" s="73">
        <f t="shared" si="4"/>
        <v>7.6057506250000007</v>
      </c>
      <c r="AM37" s="73">
        <f t="shared" si="5"/>
        <v>100</v>
      </c>
      <c r="AO37" s="98" t="s">
        <v>71</v>
      </c>
      <c r="AP37" s="104"/>
      <c r="AQ37" s="110">
        <f t="shared" ref="AQ37:AV37" si="45">AQ38</f>
        <v>104000000</v>
      </c>
      <c r="AR37" s="101">
        <f t="shared" si="45"/>
        <v>85104664.219999999</v>
      </c>
      <c r="AS37" s="101">
        <f t="shared" si="45"/>
        <v>22819173.559999999</v>
      </c>
      <c r="AT37" s="101">
        <f t="shared" si="45"/>
        <v>16831618.600000001</v>
      </c>
      <c r="AU37" s="101">
        <f t="shared" si="45"/>
        <v>16991748.560000002</v>
      </c>
      <c r="AV37" s="101">
        <f t="shared" si="45"/>
        <v>22819173.559999999</v>
      </c>
      <c r="AW37" s="102">
        <f t="shared" si="7"/>
        <v>21.941513038461537</v>
      </c>
      <c r="AX37" s="102">
        <f t="shared" si="8"/>
        <v>100</v>
      </c>
      <c r="AY37" s="145"/>
      <c r="AZ37" s="98" t="s">
        <v>71</v>
      </c>
      <c r="BA37" s="104"/>
      <c r="BB37" s="52">
        <f t="shared" ref="BB37:BG37" si="46">BB38</f>
        <v>104000000</v>
      </c>
      <c r="BC37" s="52">
        <f t="shared" si="46"/>
        <v>59296617.079999998</v>
      </c>
      <c r="BD37" s="52">
        <f t="shared" si="46"/>
        <v>59296617.079999998</v>
      </c>
      <c r="BE37" s="35">
        <f t="shared" si="46"/>
        <v>29413982.490000002</v>
      </c>
      <c r="BF37" s="52">
        <f t="shared" si="46"/>
        <v>36997141.140000001</v>
      </c>
      <c r="BG37" s="52">
        <f t="shared" si="46"/>
        <v>59296610.579999998</v>
      </c>
      <c r="BH37" s="102"/>
      <c r="BI37" s="102"/>
      <c r="BJ37" s="177"/>
      <c r="BK37" s="189">
        <f t="shared" si="33"/>
        <v>0</v>
      </c>
      <c r="BL37" s="214">
        <f t="shared" si="34"/>
        <v>6594808.9300000034</v>
      </c>
      <c r="BM37" s="216">
        <f t="shared" si="35"/>
        <v>6.5</v>
      </c>
      <c r="BN37" s="216">
        <f t="shared" si="36"/>
        <v>6.5</v>
      </c>
      <c r="BO37" s="216">
        <f t="shared" si="37"/>
        <v>22299469.439999998</v>
      </c>
      <c r="BP37" s="216">
        <f t="shared" si="38"/>
        <v>7583158.6499999985</v>
      </c>
    </row>
    <row r="38" spans="1:68" ht="22.5">
      <c r="A38" s="137" t="s">
        <v>72</v>
      </c>
      <c r="B38" s="30"/>
      <c r="C38" s="38" t="s">
        <v>73</v>
      </c>
      <c r="D38" s="31"/>
      <c r="E38" s="32"/>
      <c r="F38" s="31"/>
      <c r="G38" s="33"/>
      <c r="H38" s="33"/>
      <c r="I38" s="34"/>
      <c r="J38" s="40">
        <v>104000000</v>
      </c>
      <c r="K38" s="48">
        <v>104000000</v>
      </c>
      <c r="L38" s="48">
        <v>18792</v>
      </c>
      <c r="M38" s="46">
        <v>0</v>
      </c>
      <c r="N38" s="46">
        <v>0</v>
      </c>
      <c r="O38" s="42">
        <v>18792</v>
      </c>
      <c r="P38" s="47">
        <f t="shared" si="1"/>
        <v>1.8069230769230768E-2</v>
      </c>
      <c r="Q38" s="47">
        <f t="shared" si="2"/>
        <v>100</v>
      </c>
      <c r="S38" s="62">
        <v>104000000</v>
      </c>
      <c r="T38" s="28">
        <f t="shared" si="11"/>
        <v>0</v>
      </c>
      <c r="U38" s="28"/>
      <c r="V38" s="40">
        <v>104000000</v>
      </c>
      <c r="W38" s="29"/>
      <c r="X38" s="30"/>
      <c r="Y38" s="38" t="s">
        <v>73</v>
      </c>
      <c r="Z38" s="31"/>
      <c r="AA38" s="32"/>
      <c r="AB38" s="31"/>
      <c r="AC38" s="33"/>
      <c r="AD38" s="33"/>
      <c r="AE38" s="34"/>
      <c r="AF38" s="40">
        <v>104000000</v>
      </c>
      <c r="AG38" s="76">
        <v>104000000</v>
      </c>
      <c r="AH38" s="76">
        <v>7909980.6500000004</v>
      </c>
      <c r="AI38" s="76">
        <v>6711564</v>
      </c>
      <c r="AJ38" s="76">
        <v>11629649</v>
      </c>
      <c r="AK38" s="76">
        <v>7909980.6500000004</v>
      </c>
      <c r="AL38" s="75">
        <f t="shared" si="4"/>
        <v>7.6057506250000007</v>
      </c>
      <c r="AM38" s="75">
        <f t="shared" si="5"/>
        <v>100</v>
      </c>
      <c r="AO38" s="98"/>
      <c r="AP38" s="104" t="s">
        <v>73</v>
      </c>
      <c r="AQ38" s="109">
        <v>104000000</v>
      </c>
      <c r="AR38" s="111">
        <v>85104664.219999999</v>
      </c>
      <c r="AS38" s="111">
        <v>22819173.559999999</v>
      </c>
      <c r="AT38" s="111">
        <v>16831618.600000001</v>
      </c>
      <c r="AU38" s="111">
        <v>16991748.560000002</v>
      </c>
      <c r="AV38" s="111">
        <v>22819173.559999999</v>
      </c>
      <c r="AW38" s="107">
        <f t="shared" si="7"/>
        <v>21.941513038461537</v>
      </c>
      <c r="AX38" s="107">
        <f t="shared" si="8"/>
        <v>100</v>
      </c>
      <c r="AY38" s="146"/>
      <c r="AZ38" s="98"/>
      <c r="BA38" s="104" t="s">
        <v>73</v>
      </c>
      <c r="BB38" s="40">
        <v>104000000</v>
      </c>
      <c r="BC38" s="200">
        <v>59296617.079999998</v>
      </c>
      <c r="BD38" s="200">
        <v>59296617.079999998</v>
      </c>
      <c r="BE38" s="46">
        <v>29413982.490000002</v>
      </c>
      <c r="BF38" s="40">
        <v>36997141.140000001</v>
      </c>
      <c r="BG38" s="200">
        <v>59296610.579999998</v>
      </c>
      <c r="BH38" s="107"/>
      <c r="BI38" s="107"/>
      <c r="BJ38" s="178"/>
      <c r="BK38" s="189">
        <f t="shared" si="15"/>
        <v>0</v>
      </c>
      <c r="BL38" s="214">
        <f t="shared" si="16"/>
        <v>6594808.9300000034</v>
      </c>
      <c r="BM38" s="216">
        <f t="shared" si="17"/>
        <v>6.5</v>
      </c>
      <c r="BN38" s="216">
        <f t="shared" si="18"/>
        <v>6.5</v>
      </c>
      <c r="BO38" s="216">
        <f t="shared" si="19"/>
        <v>22299469.439999998</v>
      </c>
      <c r="BP38" s="216">
        <f t="shared" si="20"/>
        <v>7583158.6499999985</v>
      </c>
    </row>
    <row r="39" spans="1:68">
      <c r="B39" s="30" t="s">
        <v>74</v>
      </c>
      <c r="C39" s="49"/>
      <c r="D39" s="38"/>
      <c r="E39" s="38"/>
      <c r="F39" s="38"/>
      <c r="G39" s="38"/>
      <c r="H39" s="38"/>
      <c r="I39" s="39"/>
      <c r="J39" s="44">
        <f t="shared" ref="J39:O39" si="47">J40</f>
        <v>2791721</v>
      </c>
      <c r="K39" s="44">
        <f t="shared" si="47"/>
        <v>2791721</v>
      </c>
      <c r="L39" s="44">
        <f t="shared" si="47"/>
        <v>28376.720000000001</v>
      </c>
      <c r="M39" s="35">
        <f t="shared" si="47"/>
        <v>0</v>
      </c>
      <c r="N39" s="35">
        <f t="shared" si="47"/>
        <v>0</v>
      </c>
      <c r="O39" s="44">
        <f t="shared" si="47"/>
        <v>5051.2199999999993</v>
      </c>
      <c r="P39" s="45">
        <f t="shared" si="1"/>
        <v>0.18093570238573264</v>
      </c>
      <c r="Q39" s="45">
        <f t="shared" si="2"/>
        <v>17.800577374693056</v>
      </c>
      <c r="S39" s="62">
        <v>2820000</v>
      </c>
      <c r="T39" s="28">
        <f t="shared" si="11"/>
        <v>-28279</v>
      </c>
      <c r="U39" s="28"/>
      <c r="V39" s="140">
        <f>+V40</f>
        <v>2791721</v>
      </c>
      <c r="W39" s="29"/>
      <c r="X39" s="30" t="s">
        <v>74</v>
      </c>
      <c r="Y39" s="49"/>
      <c r="Z39" s="38"/>
      <c r="AA39" s="38"/>
      <c r="AB39" s="38"/>
      <c r="AC39" s="38"/>
      <c r="AD39" s="38"/>
      <c r="AE39" s="39"/>
      <c r="AF39" s="44">
        <f t="shared" ref="AF39:AK39" si="48">AF40</f>
        <v>2791721</v>
      </c>
      <c r="AG39" s="77">
        <f t="shared" si="48"/>
        <v>2791721</v>
      </c>
      <c r="AH39" s="77">
        <f t="shared" si="48"/>
        <v>2303865</v>
      </c>
      <c r="AI39" s="77">
        <f t="shared" si="48"/>
        <v>475367.67999999999</v>
      </c>
      <c r="AJ39" s="77">
        <f t="shared" si="48"/>
        <v>496072.91</v>
      </c>
      <c r="AK39" s="77">
        <f t="shared" si="48"/>
        <v>1081002.3799999999</v>
      </c>
      <c r="AL39" s="73">
        <f t="shared" si="4"/>
        <v>38.721719684739263</v>
      </c>
      <c r="AM39" s="73">
        <f t="shared" si="5"/>
        <v>46.92125536869564</v>
      </c>
      <c r="AO39" s="98" t="s">
        <v>74</v>
      </c>
      <c r="AP39" s="104"/>
      <c r="AQ39" s="110">
        <f t="shared" ref="AQ39:AV39" si="49">AQ40</f>
        <v>2791721</v>
      </c>
      <c r="AR39" s="101">
        <f t="shared" si="49"/>
        <v>2967739.16</v>
      </c>
      <c r="AS39" s="101">
        <f t="shared" si="49"/>
        <v>2584383.16</v>
      </c>
      <c r="AT39" s="101">
        <f t="shared" si="49"/>
        <v>1652819.54</v>
      </c>
      <c r="AU39" s="101">
        <f t="shared" si="49"/>
        <v>1962214.6600000001</v>
      </c>
      <c r="AV39" s="101">
        <f t="shared" si="49"/>
        <v>2311065.16</v>
      </c>
      <c r="AW39" s="102">
        <f t="shared" si="7"/>
        <v>82.782812465858882</v>
      </c>
      <c r="AX39" s="102">
        <f t="shared" si="8"/>
        <v>89.42424620968356</v>
      </c>
      <c r="AY39" s="145"/>
      <c r="AZ39" s="98" t="s">
        <v>74</v>
      </c>
      <c r="BA39" s="104"/>
      <c r="BB39" s="52">
        <f t="shared" ref="BB39:BG39" si="50">BB40</f>
        <v>2791721</v>
      </c>
      <c r="BC39" s="52">
        <f t="shared" si="50"/>
        <v>2829535.1700000004</v>
      </c>
      <c r="BD39" s="52">
        <f t="shared" si="50"/>
        <v>2829535.1700000004</v>
      </c>
      <c r="BE39" s="35">
        <f t="shared" si="50"/>
        <v>2354166.7400000002</v>
      </c>
      <c r="BF39" s="52">
        <f t="shared" si="50"/>
        <v>2372401.7400000002</v>
      </c>
      <c r="BG39" s="52">
        <f t="shared" si="50"/>
        <v>2377896.14</v>
      </c>
      <c r="BH39" s="102"/>
      <c r="BI39" s="102"/>
      <c r="BJ39" s="177"/>
      <c r="BK39" s="189">
        <f t="shared" si="15"/>
        <v>0</v>
      </c>
      <c r="BL39" s="214">
        <f t="shared" si="16"/>
        <v>43101.580000000075</v>
      </c>
      <c r="BM39" s="216">
        <f t="shared" si="17"/>
        <v>451639.03000000026</v>
      </c>
      <c r="BN39" s="216">
        <f t="shared" si="18"/>
        <v>451639.03000000026</v>
      </c>
      <c r="BO39" s="216">
        <f t="shared" si="19"/>
        <v>5494.3999999999069</v>
      </c>
      <c r="BP39" s="216">
        <f t="shared" si="20"/>
        <v>18235</v>
      </c>
    </row>
    <row r="40" spans="1:68" ht="22.5">
      <c r="A40" s="137" t="s">
        <v>75</v>
      </c>
      <c r="B40" s="37"/>
      <c r="C40" s="38" t="s">
        <v>76</v>
      </c>
      <c r="D40" s="38"/>
      <c r="E40" s="38"/>
      <c r="F40" s="38"/>
      <c r="G40" s="38"/>
      <c r="H40" s="38"/>
      <c r="I40" s="39"/>
      <c r="J40" s="40">
        <v>2791721</v>
      </c>
      <c r="K40" s="48">
        <v>2791721</v>
      </c>
      <c r="L40" s="48">
        <v>28376.720000000001</v>
      </c>
      <c r="M40" s="46">
        <v>0</v>
      </c>
      <c r="N40" s="46">
        <v>0</v>
      </c>
      <c r="O40" s="42">
        <v>5051.2199999999993</v>
      </c>
      <c r="P40" s="47">
        <f t="shared" si="1"/>
        <v>0.18093570238573264</v>
      </c>
      <c r="Q40" s="47">
        <f t="shared" si="2"/>
        <v>17.800577374693056</v>
      </c>
      <c r="S40" s="62">
        <v>2820000</v>
      </c>
      <c r="T40" s="28">
        <f t="shared" si="11"/>
        <v>-28279</v>
      </c>
      <c r="U40" s="28"/>
      <c r="V40" s="40">
        <v>2791721</v>
      </c>
      <c r="W40" s="29"/>
      <c r="X40" s="37"/>
      <c r="Y40" s="38" t="s">
        <v>76</v>
      </c>
      <c r="Z40" s="38"/>
      <c r="AA40" s="38"/>
      <c r="AB40" s="38"/>
      <c r="AC40" s="38"/>
      <c r="AD40" s="38"/>
      <c r="AE40" s="39"/>
      <c r="AF40" s="40">
        <v>2791721</v>
      </c>
      <c r="AG40" s="76">
        <v>2791721</v>
      </c>
      <c r="AH40" s="76">
        <v>2303865</v>
      </c>
      <c r="AI40" s="76">
        <v>475367.67999999999</v>
      </c>
      <c r="AJ40" s="76">
        <v>496072.91</v>
      </c>
      <c r="AK40" s="76">
        <v>1081002.3799999999</v>
      </c>
      <c r="AL40" s="75">
        <f t="shared" si="4"/>
        <v>38.721719684739263</v>
      </c>
      <c r="AM40" s="75">
        <f t="shared" si="5"/>
        <v>46.92125536869564</v>
      </c>
      <c r="AO40" s="103"/>
      <c r="AP40" s="104" t="s">
        <v>76</v>
      </c>
      <c r="AQ40" s="109">
        <v>2791721</v>
      </c>
      <c r="AR40" s="111">
        <v>2967739.16</v>
      </c>
      <c r="AS40" s="111">
        <v>2584383.16</v>
      </c>
      <c r="AT40" s="111">
        <v>1652819.54</v>
      </c>
      <c r="AU40" s="111">
        <v>1962214.6600000001</v>
      </c>
      <c r="AV40" s="111">
        <v>2311065.16</v>
      </c>
      <c r="AW40" s="107">
        <f t="shared" si="7"/>
        <v>82.782812465858882</v>
      </c>
      <c r="AX40" s="107">
        <f t="shared" si="8"/>
        <v>89.42424620968356</v>
      </c>
      <c r="AY40" s="146"/>
      <c r="AZ40" s="103"/>
      <c r="BA40" s="104" t="s">
        <v>76</v>
      </c>
      <c r="BB40" s="40">
        <v>2791721</v>
      </c>
      <c r="BC40" s="40">
        <v>2829535.1700000004</v>
      </c>
      <c r="BD40" s="40">
        <v>2829535.1700000004</v>
      </c>
      <c r="BE40" s="202">
        <v>2354166.7400000002</v>
      </c>
      <c r="BF40" s="40">
        <v>2372401.7400000002</v>
      </c>
      <c r="BG40" s="40">
        <v>2377896.14</v>
      </c>
      <c r="BH40" s="107"/>
      <c r="BI40" s="107"/>
      <c r="BJ40" s="181"/>
      <c r="BK40" s="189">
        <f t="shared" si="15"/>
        <v>0</v>
      </c>
      <c r="BL40" s="213">
        <f t="shared" si="16"/>
        <v>43101.580000000075</v>
      </c>
      <c r="BM40" s="216">
        <f t="shared" si="17"/>
        <v>451639.03000000026</v>
      </c>
      <c r="BN40" s="216">
        <f t="shared" si="18"/>
        <v>451639.03000000026</v>
      </c>
      <c r="BO40" s="216">
        <f t="shared" si="19"/>
        <v>5494.3999999999069</v>
      </c>
      <c r="BP40" s="216">
        <f t="shared" si="20"/>
        <v>18235</v>
      </c>
    </row>
    <row r="41" spans="1:68">
      <c r="B41" s="30" t="s">
        <v>77</v>
      </c>
      <c r="C41" s="38"/>
      <c r="D41" s="38"/>
      <c r="E41" s="38"/>
      <c r="F41" s="38"/>
      <c r="G41" s="38"/>
      <c r="H41" s="38"/>
      <c r="I41" s="39"/>
      <c r="J41" s="44">
        <f t="shared" ref="J41:O41" si="51">SUM(J42:J43)</f>
        <v>10000000</v>
      </c>
      <c r="K41" s="44">
        <f t="shared" si="51"/>
        <v>10000000</v>
      </c>
      <c r="L41" s="44">
        <f t="shared" si="51"/>
        <v>10000000</v>
      </c>
      <c r="M41" s="44">
        <f t="shared" si="51"/>
        <v>10000000</v>
      </c>
      <c r="N41" s="44">
        <f t="shared" si="51"/>
        <v>10000000</v>
      </c>
      <c r="O41" s="44">
        <f t="shared" si="51"/>
        <v>10000000</v>
      </c>
      <c r="P41" s="45">
        <f t="shared" si="1"/>
        <v>100</v>
      </c>
      <c r="Q41" s="45">
        <f t="shared" si="2"/>
        <v>100</v>
      </c>
      <c r="S41" s="62">
        <v>15000000</v>
      </c>
      <c r="T41" s="28">
        <f t="shared" si="11"/>
        <v>-5000000</v>
      </c>
      <c r="U41" s="28"/>
      <c r="V41" s="140">
        <f>SUM(V42:V43)</f>
        <v>10000000</v>
      </c>
      <c r="W41" s="29"/>
      <c r="X41" s="30" t="s">
        <v>77</v>
      </c>
      <c r="Y41" s="38"/>
      <c r="Z41" s="38"/>
      <c r="AA41" s="38"/>
      <c r="AB41" s="38"/>
      <c r="AC41" s="38"/>
      <c r="AD41" s="38"/>
      <c r="AE41" s="39"/>
      <c r="AF41" s="44">
        <f t="shared" ref="AF41:AK41" si="52">SUM(AF42:AF43)</f>
        <v>10000000</v>
      </c>
      <c r="AG41" s="44">
        <f t="shared" si="52"/>
        <v>10000000</v>
      </c>
      <c r="AH41" s="44">
        <f t="shared" si="52"/>
        <v>10000000</v>
      </c>
      <c r="AI41" s="44">
        <f t="shared" si="52"/>
        <v>10000000</v>
      </c>
      <c r="AJ41" s="44">
        <f t="shared" si="52"/>
        <v>10000000</v>
      </c>
      <c r="AK41" s="44">
        <f t="shared" si="52"/>
        <v>10000000</v>
      </c>
      <c r="AL41" s="78">
        <f t="shared" si="4"/>
        <v>100</v>
      </c>
      <c r="AM41" s="78">
        <f t="shared" si="5"/>
        <v>100</v>
      </c>
      <c r="AO41" s="98" t="s">
        <v>77</v>
      </c>
      <c r="AP41" s="104"/>
      <c r="AQ41" s="110">
        <f t="shared" ref="AQ41:AV41" si="53">SUM(AQ42:AQ43)</f>
        <v>10000000</v>
      </c>
      <c r="AR41" s="110">
        <f t="shared" si="53"/>
        <v>12000000</v>
      </c>
      <c r="AS41" s="110">
        <f t="shared" si="53"/>
        <v>12000000</v>
      </c>
      <c r="AT41" s="110">
        <f t="shared" si="53"/>
        <v>10000000</v>
      </c>
      <c r="AU41" s="110">
        <f t="shared" si="53"/>
        <v>10000000</v>
      </c>
      <c r="AV41" s="110">
        <f t="shared" si="53"/>
        <v>10000000</v>
      </c>
      <c r="AW41" s="113">
        <f t="shared" si="7"/>
        <v>100</v>
      </c>
      <c r="AX41" s="113">
        <f t="shared" si="8"/>
        <v>83.333333333333343</v>
      </c>
      <c r="AY41" s="147"/>
      <c r="AZ41" s="98" t="s">
        <v>77</v>
      </c>
      <c r="BA41" s="104"/>
      <c r="BB41" s="52">
        <f t="shared" ref="BB41:BG41" si="54">SUM(BB42:BB43)</f>
        <v>10000000</v>
      </c>
      <c r="BC41" s="52">
        <f t="shared" si="54"/>
        <v>10000000</v>
      </c>
      <c r="BD41" s="52">
        <f t="shared" si="54"/>
        <v>10000000</v>
      </c>
      <c r="BE41" s="35">
        <f t="shared" si="54"/>
        <v>10000000</v>
      </c>
      <c r="BF41" s="52">
        <f t="shared" si="54"/>
        <v>10000000</v>
      </c>
      <c r="BG41" s="52">
        <f t="shared" si="54"/>
        <v>10000000</v>
      </c>
      <c r="BH41" s="113"/>
      <c r="BI41" s="113"/>
      <c r="BJ41" s="179"/>
      <c r="BK41" s="189">
        <f t="shared" si="15"/>
        <v>0</v>
      </c>
      <c r="BL41" s="214">
        <f t="shared" si="16"/>
        <v>0</v>
      </c>
      <c r="BM41" s="216">
        <f t="shared" si="17"/>
        <v>0</v>
      </c>
      <c r="BN41" s="216">
        <f t="shared" si="18"/>
        <v>0</v>
      </c>
      <c r="BO41" s="216">
        <f t="shared" si="19"/>
        <v>0</v>
      </c>
      <c r="BP41" s="216">
        <f t="shared" si="20"/>
        <v>0</v>
      </c>
    </row>
    <row r="42" spans="1:68" ht="22.5">
      <c r="A42" s="137" t="s">
        <v>75</v>
      </c>
      <c r="B42" s="37"/>
      <c r="C42" s="38" t="s">
        <v>78</v>
      </c>
      <c r="D42" s="38"/>
      <c r="E42" s="38"/>
      <c r="F42" s="38"/>
      <c r="G42" s="38"/>
      <c r="H42" s="38"/>
      <c r="I42" s="39"/>
      <c r="J42" s="40"/>
      <c r="K42" s="41"/>
      <c r="L42" s="41"/>
      <c r="M42" s="42"/>
      <c r="N42" s="42"/>
      <c r="O42" s="42"/>
      <c r="P42" s="43" t="str">
        <f t="shared" si="1"/>
        <v>n.a.</v>
      </c>
      <c r="Q42" s="43" t="str">
        <f t="shared" si="2"/>
        <v>n.a.</v>
      </c>
      <c r="S42" s="62">
        <v>5000000</v>
      </c>
      <c r="T42" s="28">
        <f>+J42-S42</f>
        <v>-5000000</v>
      </c>
      <c r="U42" s="28"/>
      <c r="V42" s="138"/>
      <c r="W42" s="29"/>
      <c r="X42" s="37"/>
      <c r="Y42" s="38" t="s">
        <v>221</v>
      </c>
      <c r="Z42" s="38"/>
      <c r="AA42" s="38"/>
      <c r="AB42" s="38"/>
      <c r="AC42" s="38"/>
      <c r="AD42" s="38"/>
      <c r="AE42" s="39"/>
      <c r="AF42" s="40"/>
      <c r="AG42" s="76"/>
      <c r="AH42" s="76"/>
      <c r="AI42" s="76"/>
      <c r="AJ42" s="76"/>
      <c r="AK42" s="76"/>
      <c r="AL42" s="75" t="str">
        <f t="shared" si="4"/>
        <v>n.a.</v>
      </c>
      <c r="AM42" s="75" t="str">
        <f t="shared" si="5"/>
        <v>n.a.</v>
      </c>
      <c r="AO42" s="103"/>
      <c r="AP42" s="104" t="s">
        <v>244</v>
      </c>
      <c r="AQ42" s="109"/>
      <c r="AR42" s="111">
        <v>2000000</v>
      </c>
      <c r="AS42" s="111">
        <v>2000000</v>
      </c>
      <c r="AT42" s="111">
        <v>0</v>
      </c>
      <c r="AU42" s="111">
        <v>0</v>
      </c>
      <c r="AV42" s="111">
        <v>0</v>
      </c>
      <c r="AW42" s="107" t="str">
        <f t="shared" si="7"/>
        <v>n.a.</v>
      </c>
      <c r="AX42" s="107">
        <f t="shared" si="8"/>
        <v>0</v>
      </c>
      <c r="AY42" s="146"/>
      <c r="AZ42" s="103"/>
      <c r="BA42" s="104" t="s">
        <v>244</v>
      </c>
      <c r="BB42" s="40"/>
      <c r="BC42" s="199">
        <v>0</v>
      </c>
      <c r="BD42" s="199">
        <v>0</v>
      </c>
      <c r="BE42" s="208">
        <v>0</v>
      </c>
      <c r="BF42" s="40">
        <v>0</v>
      </c>
      <c r="BG42" s="199">
        <v>0</v>
      </c>
      <c r="BH42" s="107"/>
      <c r="BI42" s="107"/>
      <c r="BJ42" s="178"/>
      <c r="BK42" s="189">
        <f t="shared" si="15"/>
        <v>0</v>
      </c>
      <c r="BL42" s="214">
        <f t="shared" si="16"/>
        <v>0</v>
      </c>
      <c r="BM42" s="216">
        <f t="shared" si="17"/>
        <v>0</v>
      </c>
      <c r="BN42" s="216">
        <f t="shared" si="18"/>
        <v>0</v>
      </c>
      <c r="BO42" s="216">
        <f t="shared" si="19"/>
        <v>0</v>
      </c>
      <c r="BP42" s="216">
        <f t="shared" si="20"/>
        <v>0</v>
      </c>
    </row>
    <row r="43" spans="1:68" ht="22.5">
      <c r="A43" s="137" t="s">
        <v>79</v>
      </c>
      <c r="B43" s="37"/>
      <c r="C43" s="38" t="s">
        <v>80</v>
      </c>
      <c r="D43" s="38"/>
      <c r="E43" s="38"/>
      <c r="F43" s="38"/>
      <c r="G43" s="38"/>
      <c r="H43" s="38"/>
      <c r="I43" s="39"/>
      <c r="J43" s="40">
        <v>10000000</v>
      </c>
      <c r="K43" s="48">
        <v>10000000</v>
      </c>
      <c r="L43" s="48">
        <v>10000000</v>
      </c>
      <c r="M43" s="42">
        <v>10000000</v>
      </c>
      <c r="N43" s="42">
        <v>10000000</v>
      </c>
      <c r="O43" s="42">
        <v>10000000</v>
      </c>
      <c r="P43" s="47">
        <f t="shared" si="1"/>
        <v>100</v>
      </c>
      <c r="Q43" s="47">
        <f t="shared" si="2"/>
        <v>100</v>
      </c>
      <c r="S43" s="62">
        <v>10000000</v>
      </c>
      <c r="T43" s="28">
        <f t="shared" si="11"/>
        <v>0</v>
      </c>
      <c r="U43" s="28"/>
      <c r="V43" s="40">
        <v>10000000</v>
      </c>
      <c r="W43" s="29"/>
      <c r="X43" s="37"/>
      <c r="Y43" s="38" t="s">
        <v>80</v>
      </c>
      <c r="Z43" s="38"/>
      <c r="AA43" s="38"/>
      <c r="AB43" s="38"/>
      <c r="AC43" s="38"/>
      <c r="AD43" s="38"/>
      <c r="AE43" s="39"/>
      <c r="AF43" s="40">
        <v>10000000</v>
      </c>
      <c r="AG43" s="76">
        <v>10000000</v>
      </c>
      <c r="AH43" s="76">
        <v>10000000</v>
      </c>
      <c r="AI43" s="76">
        <v>10000000</v>
      </c>
      <c r="AJ43" s="76">
        <v>10000000</v>
      </c>
      <c r="AK43" s="76">
        <v>10000000</v>
      </c>
      <c r="AL43" s="75">
        <f t="shared" si="4"/>
        <v>100</v>
      </c>
      <c r="AM43" s="75">
        <f t="shared" si="5"/>
        <v>100</v>
      </c>
      <c r="AO43" s="103"/>
      <c r="AP43" s="104" t="s">
        <v>80</v>
      </c>
      <c r="AQ43" s="109">
        <v>10000000</v>
      </c>
      <c r="AR43" s="111">
        <v>10000000</v>
      </c>
      <c r="AS43" s="111">
        <v>10000000</v>
      </c>
      <c r="AT43" s="111">
        <v>10000000</v>
      </c>
      <c r="AU43" s="111">
        <v>10000000</v>
      </c>
      <c r="AV43" s="111">
        <v>10000000</v>
      </c>
      <c r="AW43" s="107">
        <f t="shared" si="7"/>
        <v>100</v>
      </c>
      <c r="AX43" s="107">
        <f t="shared" si="8"/>
        <v>100</v>
      </c>
      <c r="AY43" s="146"/>
      <c r="AZ43" s="103"/>
      <c r="BA43" s="104" t="s">
        <v>80</v>
      </c>
      <c r="BB43" s="40">
        <v>10000000</v>
      </c>
      <c r="BC43" s="200">
        <v>10000000</v>
      </c>
      <c r="BD43" s="200">
        <v>10000000</v>
      </c>
      <c r="BE43" s="46">
        <v>10000000</v>
      </c>
      <c r="BF43" s="40">
        <v>10000000</v>
      </c>
      <c r="BG43" s="200">
        <v>10000000</v>
      </c>
      <c r="BH43" s="107"/>
      <c r="BI43" s="107"/>
      <c r="BJ43" s="178"/>
      <c r="BK43" s="189">
        <f t="shared" si="15"/>
        <v>0</v>
      </c>
      <c r="BL43" s="214">
        <f t="shared" si="16"/>
        <v>0</v>
      </c>
      <c r="BM43" s="216">
        <f t="shared" si="17"/>
        <v>0</v>
      </c>
      <c r="BN43" s="216">
        <f t="shared" si="18"/>
        <v>0</v>
      </c>
      <c r="BO43" s="216">
        <f t="shared" si="19"/>
        <v>0</v>
      </c>
      <c r="BP43" s="216">
        <f t="shared" si="20"/>
        <v>0</v>
      </c>
    </row>
    <row r="44" spans="1:68">
      <c r="B44" s="30" t="s">
        <v>81</v>
      </c>
      <c r="C44" s="31"/>
      <c r="D44" s="31"/>
      <c r="E44" s="32"/>
      <c r="F44" s="31"/>
      <c r="G44" s="33"/>
      <c r="H44" s="33"/>
      <c r="I44" s="34"/>
      <c r="J44" s="44">
        <f t="shared" ref="J44:O44" si="55">SUM(J45:J48)</f>
        <v>1051000000</v>
      </c>
      <c r="K44" s="44">
        <f t="shared" si="55"/>
        <v>1051000000</v>
      </c>
      <c r="L44" s="44">
        <f t="shared" si="55"/>
        <v>79766000</v>
      </c>
      <c r="M44" s="44">
        <f t="shared" si="55"/>
        <v>0</v>
      </c>
      <c r="N44" s="44">
        <f t="shared" si="55"/>
        <v>150000</v>
      </c>
      <c r="O44" s="44">
        <f t="shared" si="55"/>
        <v>10566000</v>
      </c>
      <c r="P44" s="45">
        <f t="shared" ref="P44:P75" si="56">IFERROR(+O44/J44*100,"n.a.")</f>
        <v>1.0053282588011418</v>
      </c>
      <c r="Q44" s="45">
        <f t="shared" ref="Q44:Q75" si="57">IFERROR(+O44/L44*100,"n.a.")</f>
        <v>13.246245267407167</v>
      </c>
      <c r="S44" s="62">
        <v>1056200000</v>
      </c>
      <c r="T44" s="28">
        <f t="shared" si="11"/>
        <v>-5200000</v>
      </c>
      <c r="U44" s="28"/>
      <c r="V44" s="139">
        <f>SUM(V45:V48)</f>
        <v>1051000000</v>
      </c>
      <c r="W44" s="29"/>
      <c r="X44" s="30" t="s">
        <v>81</v>
      </c>
      <c r="Y44" s="31"/>
      <c r="Z44" s="31"/>
      <c r="AA44" s="32"/>
      <c r="AB44" s="31"/>
      <c r="AC44" s="33"/>
      <c r="AD44" s="33"/>
      <c r="AE44" s="34"/>
      <c r="AF44" s="44">
        <f t="shared" ref="AF44:AK44" si="58">SUM(AF45:AF48)</f>
        <v>1051000000</v>
      </c>
      <c r="AG44" s="44">
        <f t="shared" si="58"/>
        <v>1051000000</v>
      </c>
      <c r="AH44" s="44">
        <f t="shared" si="58"/>
        <v>214620803</v>
      </c>
      <c r="AI44" s="44">
        <f t="shared" si="58"/>
        <v>10786000</v>
      </c>
      <c r="AJ44" s="44">
        <f t="shared" si="58"/>
        <v>162571384</v>
      </c>
      <c r="AK44" s="44">
        <f t="shared" si="58"/>
        <v>214620803</v>
      </c>
      <c r="AL44" s="78">
        <f t="shared" ref="AL44:AL75" si="59">IFERROR(+AK44/AF44*100,"n.a.")</f>
        <v>20.420628258801141</v>
      </c>
      <c r="AM44" s="78">
        <f t="shared" ref="AM44:AM75" si="60">IFERROR(+AK44/AH44*100,"n.a.")</f>
        <v>100</v>
      </c>
      <c r="AO44" s="98" t="s">
        <v>81</v>
      </c>
      <c r="AP44" s="114"/>
      <c r="AQ44" s="110">
        <f t="shared" ref="AQ44:AV44" si="61">SUM(AQ45:AQ48)</f>
        <v>1051000000</v>
      </c>
      <c r="AR44" s="110">
        <f t="shared" si="61"/>
        <v>1051000000</v>
      </c>
      <c r="AS44" s="110">
        <f t="shared" si="61"/>
        <v>770300450</v>
      </c>
      <c r="AT44" s="110">
        <f t="shared" si="61"/>
        <v>586730882.13999999</v>
      </c>
      <c r="AU44" s="110">
        <f t="shared" si="61"/>
        <v>688533235.13999999</v>
      </c>
      <c r="AV44" s="110">
        <f t="shared" si="61"/>
        <v>770300450</v>
      </c>
      <c r="AW44" s="113">
        <f t="shared" ref="AW44:AW75" si="62">IFERROR(+AV44/AQ44*100,"n.a.")</f>
        <v>73.292145575642238</v>
      </c>
      <c r="AX44" s="113">
        <f t="shared" ref="AX44:AX75" si="63">IFERROR(+AV44/AS44*100,"n.a.")</f>
        <v>100</v>
      </c>
      <c r="AY44" s="147"/>
      <c r="AZ44" s="98" t="s">
        <v>81</v>
      </c>
      <c r="BA44" s="114"/>
      <c r="BB44" s="52">
        <f t="shared" ref="BB44:BG44" si="64">SUM(BB45:BB48)</f>
        <v>1051000000</v>
      </c>
      <c r="BC44" s="52">
        <f t="shared" si="64"/>
        <v>994937822</v>
      </c>
      <c r="BD44" s="52">
        <f t="shared" si="64"/>
        <v>994937822</v>
      </c>
      <c r="BE44" s="35">
        <f t="shared" si="64"/>
        <v>854937822</v>
      </c>
      <c r="BF44" s="52">
        <f t="shared" si="64"/>
        <v>854937822</v>
      </c>
      <c r="BG44" s="52">
        <f t="shared" si="64"/>
        <v>994937822</v>
      </c>
      <c r="BH44" s="113"/>
      <c r="BI44" s="113"/>
      <c r="BJ44" s="179"/>
      <c r="BK44" s="189">
        <f t="shared" si="15"/>
        <v>0</v>
      </c>
      <c r="BL44" s="214">
        <f t="shared" si="16"/>
        <v>84637372</v>
      </c>
      <c r="BM44" s="216">
        <f t="shared" si="17"/>
        <v>0</v>
      </c>
      <c r="BN44" s="216">
        <f t="shared" si="18"/>
        <v>0</v>
      </c>
      <c r="BO44" s="216">
        <f t="shared" si="19"/>
        <v>140000000</v>
      </c>
      <c r="BP44" s="216">
        <f t="shared" si="20"/>
        <v>0</v>
      </c>
    </row>
    <row r="45" spans="1:68" ht="22.5">
      <c r="A45" s="137" t="s">
        <v>82</v>
      </c>
      <c r="B45" s="30"/>
      <c r="C45" s="38" t="s">
        <v>83</v>
      </c>
      <c r="D45" s="31"/>
      <c r="E45" s="32"/>
      <c r="F45" s="31"/>
      <c r="G45" s="33"/>
      <c r="H45" s="33"/>
      <c r="I45" s="34"/>
      <c r="J45" s="40">
        <v>140000000</v>
      </c>
      <c r="K45" s="48">
        <v>140000000</v>
      </c>
      <c r="L45" s="46">
        <v>0</v>
      </c>
      <c r="M45" s="46">
        <v>0</v>
      </c>
      <c r="N45" s="46">
        <v>0</v>
      </c>
      <c r="O45" s="46">
        <v>0</v>
      </c>
      <c r="P45" s="47">
        <f t="shared" si="56"/>
        <v>0</v>
      </c>
      <c r="Q45" s="43" t="str">
        <f t="shared" si="57"/>
        <v>n.a.</v>
      </c>
      <c r="S45" s="62">
        <v>140000000</v>
      </c>
      <c r="T45" s="28">
        <f>+J45-S45</f>
        <v>0</v>
      </c>
      <c r="U45" s="28"/>
      <c r="V45" s="40">
        <v>140000000</v>
      </c>
      <c r="W45" s="29"/>
      <c r="X45" s="30"/>
      <c r="Y45" s="38" t="s">
        <v>83</v>
      </c>
      <c r="Z45" s="31"/>
      <c r="AA45" s="32"/>
      <c r="AB45" s="31"/>
      <c r="AC45" s="33"/>
      <c r="AD45" s="33"/>
      <c r="AE45" s="34"/>
      <c r="AF45" s="40">
        <v>140000000</v>
      </c>
      <c r="AG45" s="76">
        <v>140000000</v>
      </c>
      <c r="AH45" s="76">
        <v>0</v>
      </c>
      <c r="AI45" s="76">
        <v>0</v>
      </c>
      <c r="AJ45" s="76">
        <v>0</v>
      </c>
      <c r="AK45" s="76">
        <v>0</v>
      </c>
      <c r="AL45" s="75">
        <f t="shared" si="59"/>
        <v>0</v>
      </c>
      <c r="AM45" s="75" t="str">
        <f t="shared" si="60"/>
        <v>n.a.</v>
      </c>
      <c r="AO45" s="98"/>
      <c r="AP45" s="104" t="s">
        <v>83</v>
      </c>
      <c r="AQ45" s="109">
        <v>140000000</v>
      </c>
      <c r="AR45" s="111">
        <v>140000000</v>
      </c>
      <c r="AS45" s="111">
        <v>0</v>
      </c>
      <c r="AT45" s="111">
        <v>0</v>
      </c>
      <c r="AU45" s="111">
        <v>0</v>
      </c>
      <c r="AV45" s="111">
        <v>0</v>
      </c>
      <c r="AW45" s="107">
        <f t="shared" si="62"/>
        <v>0</v>
      </c>
      <c r="AX45" s="107" t="str">
        <f t="shared" si="63"/>
        <v>n.a.</v>
      </c>
      <c r="AY45" s="146"/>
      <c r="AZ45" s="98"/>
      <c r="BA45" s="104" t="s">
        <v>83</v>
      </c>
      <c r="BB45" s="40">
        <v>140000000</v>
      </c>
      <c r="BC45" s="200">
        <v>140000000</v>
      </c>
      <c r="BD45" s="200">
        <v>140000000</v>
      </c>
      <c r="BE45" s="46">
        <v>0</v>
      </c>
      <c r="BF45" s="40">
        <v>0</v>
      </c>
      <c r="BG45" s="200">
        <v>140000000</v>
      </c>
      <c r="BH45" s="107"/>
      <c r="BI45" s="107"/>
      <c r="BJ45" s="190"/>
      <c r="BK45" s="189">
        <f t="shared" si="15"/>
        <v>0</v>
      </c>
      <c r="BL45" s="214">
        <f t="shared" si="16"/>
        <v>0</v>
      </c>
      <c r="BM45" s="216">
        <f t="shared" si="17"/>
        <v>0</v>
      </c>
      <c r="BN45" s="216">
        <f t="shared" si="18"/>
        <v>0</v>
      </c>
      <c r="BO45" s="216">
        <f t="shared" si="19"/>
        <v>140000000</v>
      </c>
      <c r="BP45" s="216">
        <f t="shared" si="20"/>
        <v>0</v>
      </c>
    </row>
    <row r="46" spans="1:68" ht="33.75">
      <c r="A46" s="137" t="s">
        <v>84</v>
      </c>
      <c r="B46" s="37"/>
      <c r="C46" s="38" t="s">
        <v>85</v>
      </c>
      <c r="D46" s="38"/>
      <c r="E46" s="38"/>
      <c r="F46" s="38"/>
      <c r="G46" s="38"/>
      <c r="H46" s="38"/>
      <c r="I46" s="39"/>
      <c r="J46" s="40">
        <v>253500000</v>
      </c>
      <c r="K46" s="48">
        <v>253500000</v>
      </c>
      <c r="L46" s="48">
        <v>30950000</v>
      </c>
      <c r="M46" s="46">
        <v>0</v>
      </c>
      <c r="N46" s="46">
        <v>0</v>
      </c>
      <c r="O46" s="46">
        <v>0</v>
      </c>
      <c r="P46" s="47">
        <f t="shared" si="56"/>
        <v>0</v>
      </c>
      <c r="Q46" s="47">
        <f t="shared" si="57"/>
        <v>0</v>
      </c>
      <c r="S46" s="62">
        <v>258700000</v>
      </c>
      <c r="T46" s="28">
        <f t="shared" si="11"/>
        <v>-5200000</v>
      </c>
      <c r="U46" s="28"/>
      <c r="V46" s="40">
        <v>253500000</v>
      </c>
      <c r="W46" s="29"/>
      <c r="X46" s="37"/>
      <c r="Y46" s="38" t="s">
        <v>85</v>
      </c>
      <c r="Z46" s="38"/>
      <c r="AA46" s="38"/>
      <c r="AB46" s="38"/>
      <c r="AC46" s="38"/>
      <c r="AD46" s="38"/>
      <c r="AE46" s="39"/>
      <c r="AF46" s="40">
        <v>253500000</v>
      </c>
      <c r="AG46" s="76">
        <v>253500000</v>
      </c>
      <c r="AH46" s="76">
        <v>108955500</v>
      </c>
      <c r="AI46" s="76">
        <v>0</v>
      </c>
      <c r="AJ46" s="76">
        <v>77020500</v>
      </c>
      <c r="AK46" s="76">
        <v>108955500</v>
      </c>
      <c r="AL46" s="75">
        <f t="shared" si="59"/>
        <v>42.980473372781063</v>
      </c>
      <c r="AM46" s="75">
        <f t="shared" si="60"/>
        <v>100</v>
      </c>
      <c r="AO46" s="103"/>
      <c r="AP46" s="104" t="s">
        <v>85</v>
      </c>
      <c r="AQ46" s="109">
        <v>253500000</v>
      </c>
      <c r="AR46" s="111">
        <v>253500000</v>
      </c>
      <c r="AS46" s="111">
        <v>176205500</v>
      </c>
      <c r="AT46" s="111">
        <v>108955500</v>
      </c>
      <c r="AU46" s="111">
        <v>162545500</v>
      </c>
      <c r="AV46" s="111">
        <v>176205500</v>
      </c>
      <c r="AW46" s="107">
        <f t="shared" si="62"/>
        <v>69.509072978303749</v>
      </c>
      <c r="AX46" s="107">
        <f t="shared" si="63"/>
        <v>100</v>
      </c>
      <c r="AY46" s="146"/>
      <c r="AZ46" s="103"/>
      <c r="BA46" s="104" t="s">
        <v>85</v>
      </c>
      <c r="BB46" s="40">
        <v>253500000</v>
      </c>
      <c r="BC46" s="200">
        <v>213575500</v>
      </c>
      <c r="BD46" s="200">
        <v>213575500</v>
      </c>
      <c r="BE46" s="209">
        <v>213575500</v>
      </c>
      <c r="BF46" s="40">
        <v>213575500</v>
      </c>
      <c r="BG46" s="200">
        <v>213575500</v>
      </c>
      <c r="BH46" s="107"/>
      <c r="BI46" s="107"/>
      <c r="BJ46" s="178"/>
      <c r="BK46" s="189">
        <f t="shared" si="15"/>
        <v>0</v>
      </c>
      <c r="BL46" s="214">
        <f t="shared" si="16"/>
        <v>37370000</v>
      </c>
      <c r="BM46" s="216">
        <f t="shared" si="17"/>
        <v>0</v>
      </c>
      <c r="BN46" s="216">
        <f t="shared" si="18"/>
        <v>0</v>
      </c>
      <c r="BO46" s="216">
        <f t="shared" si="19"/>
        <v>0</v>
      </c>
      <c r="BP46" s="216">
        <f t="shared" si="20"/>
        <v>0</v>
      </c>
    </row>
    <row r="47" spans="1:68" ht="22.5">
      <c r="A47" s="137" t="s">
        <v>86</v>
      </c>
      <c r="B47" s="37"/>
      <c r="C47" s="38" t="s">
        <v>87</v>
      </c>
      <c r="D47" s="38"/>
      <c r="E47" s="38"/>
      <c r="F47" s="38"/>
      <c r="G47" s="38"/>
      <c r="H47" s="38"/>
      <c r="I47" s="39"/>
      <c r="J47" s="40">
        <v>472500000</v>
      </c>
      <c r="K47" s="48">
        <v>472500000</v>
      </c>
      <c r="L47" s="48">
        <v>10566000</v>
      </c>
      <c r="M47" s="46">
        <v>0</v>
      </c>
      <c r="N47" s="42">
        <v>150000</v>
      </c>
      <c r="O47" s="42">
        <v>10566000</v>
      </c>
      <c r="P47" s="47">
        <f t="shared" si="56"/>
        <v>2.2361904761904765</v>
      </c>
      <c r="Q47" s="47">
        <f t="shared" si="57"/>
        <v>100</v>
      </c>
      <c r="S47" s="62">
        <v>472500000</v>
      </c>
      <c r="T47" s="28">
        <f t="shared" si="11"/>
        <v>0</v>
      </c>
      <c r="U47" s="28"/>
      <c r="V47" s="40">
        <v>472500000</v>
      </c>
      <c r="W47" s="29"/>
      <c r="X47" s="37"/>
      <c r="Y47" s="38" t="s">
        <v>87</v>
      </c>
      <c r="Z47" s="38"/>
      <c r="AA47" s="38"/>
      <c r="AB47" s="38"/>
      <c r="AC47" s="38"/>
      <c r="AD47" s="38"/>
      <c r="AE47" s="39"/>
      <c r="AF47" s="40">
        <v>472500000</v>
      </c>
      <c r="AG47" s="76">
        <v>472500000</v>
      </c>
      <c r="AH47" s="76">
        <v>11076000</v>
      </c>
      <c r="AI47" s="76">
        <v>10786000</v>
      </c>
      <c r="AJ47" s="76">
        <v>11006000</v>
      </c>
      <c r="AK47" s="76">
        <v>11076000</v>
      </c>
      <c r="AL47" s="75">
        <f t="shared" si="59"/>
        <v>2.3441269841269841</v>
      </c>
      <c r="AM47" s="75">
        <f t="shared" si="60"/>
        <v>100</v>
      </c>
      <c r="AO47" s="103"/>
      <c r="AP47" s="104" t="s">
        <v>87</v>
      </c>
      <c r="AQ47" s="109">
        <v>472500000</v>
      </c>
      <c r="AR47" s="111">
        <v>472500000</v>
      </c>
      <c r="AS47" s="111">
        <v>443333000</v>
      </c>
      <c r="AT47" s="111">
        <v>383186079.13999999</v>
      </c>
      <c r="AU47" s="111">
        <v>393189413.13999999</v>
      </c>
      <c r="AV47" s="111">
        <v>443333000</v>
      </c>
      <c r="AW47" s="107">
        <f t="shared" si="62"/>
        <v>93.827089947089945</v>
      </c>
      <c r="AX47" s="107">
        <f t="shared" si="63"/>
        <v>100</v>
      </c>
      <c r="AY47" s="146"/>
      <c r="AZ47" s="103"/>
      <c r="BA47" s="104" t="s">
        <v>87</v>
      </c>
      <c r="BB47" s="40">
        <v>472500000</v>
      </c>
      <c r="BC47" s="200">
        <v>472500000</v>
      </c>
      <c r="BD47" s="200">
        <v>472500000</v>
      </c>
      <c r="BE47" s="209">
        <v>472500000</v>
      </c>
      <c r="BF47" s="40">
        <v>472500000</v>
      </c>
      <c r="BG47" s="200">
        <v>472500000</v>
      </c>
      <c r="BH47" s="107"/>
      <c r="BI47" s="107"/>
      <c r="BJ47" s="178"/>
      <c r="BK47" s="189">
        <f t="shared" si="15"/>
        <v>0</v>
      </c>
      <c r="BL47" s="214">
        <f t="shared" si="16"/>
        <v>29167000</v>
      </c>
      <c r="BM47" s="216">
        <f t="shared" si="17"/>
        <v>0</v>
      </c>
      <c r="BN47" s="216">
        <f t="shared" si="18"/>
        <v>0</v>
      </c>
      <c r="BO47" s="216">
        <f t="shared" si="19"/>
        <v>0</v>
      </c>
      <c r="BP47" s="216">
        <f t="shared" si="20"/>
        <v>0</v>
      </c>
    </row>
    <row r="48" spans="1:68" ht="22.5">
      <c r="A48" s="137" t="s">
        <v>88</v>
      </c>
      <c r="B48" s="37"/>
      <c r="C48" s="38" t="s">
        <v>89</v>
      </c>
      <c r="D48" s="38"/>
      <c r="E48" s="38"/>
      <c r="F48" s="38"/>
      <c r="G48" s="38"/>
      <c r="H48" s="38"/>
      <c r="I48" s="39"/>
      <c r="J48" s="40">
        <v>185000000</v>
      </c>
      <c r="K48" s="48">
        <v>185000000</v>
      </c>
      <c r="L48" s="48">
        <v>38250000</v>
      </c>
      <c r="M48" s="46">
        <v>0</v>
      </c>
      <c r="N48" s="46">
        <v>0</v>
      </c>
      <c r="O48" s="46">
        <v>0</v>
      </c>
      <c r="P48" s="47">
        <f t="shared" si="56"/>
        <v>0</v>
      </c>
      <c r="Q48" s="47">
        <f t="shared" si="57"/>
        <v>0</v>
      </c>
      <c r="S48" s="62">
        <v>185000000</v>
      </c>
      <c r="T48" s="28">
        <f t="shared" si="11"/>
        <v>0</v>
      </c>
      <c r="U48" s="28"/>
      <c r="V48" s="40">
        <v>185000000</v>
      </c>
      <c r="W48" s="29"/>
      <c r="X48" s="37"/>
      <c r="Y48" s="38" t="s">
        <v>89</v>
      </c>
      <c r="Z48" s="38"/>
      <c r="AA48" s="38"/>
      <c r="AB48" s="38"/>
      <c r="AC48" s="38"/>
      <c r="AD48" s="38"/>
      <c r="AE48" s="39"/>
      <c r="AF48" s="40">
        <v>185000000</v>
      </c>
      <c r="AG48" s="76">
        <v>185000000</v>
      </c>
      <c r="AH48" s="76">
        <v>94589303</v>
      </c>
      <c r="AI48" s="76">
        <v>0</v>
      </c>
      <c r="AJ48" s="76">
        <v>74544884</v>
      </c>
      <c r="AK48" s="76">
        <v>94589303</v>
      </c>
      <c r="AL48" s="75">
        <f t="shared" si="59"/>
        <v>51.129352972972974</v>
      </c>
      <c r="AM48" s="75">
        <f t="shared" si="60"/>
        <v>100</v>
      </c>
      <c r="AO48" s="103"/>
      <c r="AP48" s="104" t="s">
        <v>89</v>
      </c>
      <c r="AQ48" s="109">
        <v>185000000</v>
      </c>
      <c r="AR48" s="111">
        <v>185000000</v>
      </c>
      <c r="AS48" s="111">
        <v>150761950</v>
      </c>
      <c r="AT48" s="111">
        <v>94589303</v>
      </c>
      <c r="AU48" s="111">
        <v>132798322</v>
      </c>
      <c r="AV48" s="111">
        <v>150761950</v>
      </c>
      <c r="AW48" s="107">
        <f t="shared" si="62"/>
        <v>81.492945945945948</v>
      </c>
      <c r="AX48" s="107">
        <f t="shared" si="63"/>
        <v>100</v>
      </c>
      <c r="AY48" s="146"/>
      <c r="AZ48" s="103"/>
      <c r="BA48" s="104" t="s">
        <v>89</v>
      </c>
      <c r="BB48" s="40">
        <v>185000000</v>
      </c>
      <c r="BC48" s="200">
        <v>168862322</v>
      </c>
      <c r="BD48" s="200">
        <v>168862322</v>
      </c>
      <c r="BE48" s="209">
        <v>168862322</v>
      </c>
      <c r="BF48" s="40">
        <v>168862322</v>
      </c>
      <c r="BG48" s="200">
        <v>168862322</v>
      </c>
      <c r="BH48" s="107"/>
      <c r="BI48" s="107"/>
      <c r="BJ48" s="178"/>
      <c r="BK48" s="189">
        <f t="shared" si="15"/>
        <v>0</v>
      </c>
      <c r="BL48" s="214">
        <f t="shared" si="16"/>
        <v>18100372</v>
      </c>
      <c r="BM48" s="216">
        <f t="shared" si="17"/>
        <v>0</v>
      </c>
      <c r="BN48" s="216">
        <f t="shared" si="18"/>
        <v>0</v>
      </c>
      <c r="BO48" s="216">
        <f t="shared" si="19"/>
        <v>0</v>
      </c>
      <c r="BP48" s="216">
        <f t="shared" si="20"/>
        <v>0</v>
      </c>
    </row>
    <row r="49" spans="1:68">
      <c r="B49" s="30" t="s">
        <v>90</v>
      </c>
      <c r="C49" s="38"/>
      <c r="D49" s="38"/>
      <c r="E49" s="38"/>
      <c r="F49" s="38"/>
      <c r="G49" s="38"/>
      <c r="H49" s="38"/>
      <c r="I49" s="39"/>
      <c r="J49" s="44">
        <f t="shared" ref="J49:O49" si="65">SUM(J50:J57)</f>
        <v>487171421</v>
      </c>
      <c r="K49" s="44">
        <f t="shared" si="65"/>
        <v>487171421</v>
      </c>
      <c r="L49" s="44">
        <f t="shared" si="65"/>
        <v>38038934.370000005</v>
      </c>
      <c r="M49" s="44">
        <f t="shared" si="65"/>
        <v>0</v>
      </c>
      <c r="N49" s="44">
        <f t="shared" si="65"/>
        <v>5266868.05</v>
      </c>
      <c r="O49" s="44">
        <f t="shared" si="65"/>
        <v>36322539.719999999</v>
      </c>
      <c r="P49" s="45">
        <f t="shared" si="56"/>
        <v>7.4558026506238759</v>
      </c>
      <c r="Q49" s="45">
        <f t="shared" si="57"/>
        <v>95.487795127737158</v>
      </c>
      <c r="S49" s="62">
        <v>487171421</v>
      </c>
      <c r="T49" s="28">
        <f t="shared" si="11"/>
        <v>0</v>
      </c>
      <c r="U49" s="28"/>
      <c r="V49" s="139">
        <f>SUM(V50:V57)</f>
        <v>487171421</v>
      </c>
      <c r="W49" s="29"/>
      <c r="X49" s="30" t="s">
        <v>90</v>
      </c>
      <c r="Y49" s="38"/>
      <c r="Z49" s="38"/>
      <c r="AA49" s="38"/>
      <c r="AB49" s="38"/>
      <c r="AC49" s="38"/>
      <c r="AD49" s="38"/>
      <c r="AE49" s="39"/>
      <c r="AF49" s="44">
        <f t="shared" ref="AF49:AK49" si="66">SUM(AF50:AF57)</f>
        <v>487171421</v>
      </c>
      <c r="AG49" s="44">
        <f t="shared" si="66"/>
        <v>445940188.53000003</v>
      </c>
      <c r="AH49" s="44">
        <f t="shared" si="66"/>
        <v>208027191.48000002</v>
      </c>
      <c r="AI49" s="44">
        <f t="shared" si="66"/>
        <v>114064244.38</v>
      </c>
      <c r="AJ49" s="44">
        <f t="shared" si="66"/>
        <v>120073504.53999999</v>
      </c>
      <c r="AK49" s="44">
        <f t="shared" si="66"/>
        <v>203249836.78999999</v>
      </c>
      <c r="AL49" s="78">
        <f t="shared" si="59"/>
        <v>41.720394101278771</v>
      </c>
      <c r="AM49" s="78">
        <f t="shared" si="60"/>
        <v>97.703495078690551</v>
      </c>
      <c r="AO49" s="98" t="s">
        <v>90</v>
      </c>
      <c r="AP49" s="104"/>
      <c r="AQ49" s="110">
        <f t="shared" ref="AQ49:AV49" si="67">SUM(AQ50:AQ57)</f>
        <v>487171421</v>
      </c>
      <c r="AR49" s="110">
        <f t="shared" si="67"/>
        <v>442353728.20999998</v>
      </c>
      <c r="AS49" s="110">
        <f t="shared" si="67"/>
        <v>332363638.25000006</v>
      </c>
      <c r="AT49" s="110">
        <f t="shared" si="67"/>
        <v>204958686.89999998</v>
      </c>
      <c r="AU49" s="110">
        <f t="shared" si="67"/>
        <v>321064271.18000001</v>
      </c>
      <c r="AV49" s="110">
        <f t="shared" si="67"/>
        <v>325267221.57000005</v>
      </c>
      <c r="AW49" s="113">
        <f t="shared" si="62"/>
        <v>66.76648250472806</v>
      </c>
      <c r="AX49" s="113">
        <f t="shared" si="63"/>
        <v>97.864863702490169</v>
      </c>
      <c r="AY49" s="147"/>
      <c r="AZ49" s="98" t="s">
        <v>90</v>
      </c>
      <c r="BA49" s="104"/>
      <c r="BB49" s="52">
        <f t="shared" ref="BB49:BG49" si="68">SUM(BB50:BB57)</f>
        <v>487171421</v>
      </c>
      <c r="BC49" s="52">
        <f t="shared" si="68"/>
        <v>364393339.81</v>
      </c>
      <c r="BD49" s="52">
        <f t="shared" si="68"/>
        <v>364393339.81</v>
      </c>
      <c r="BE49" s="35">
        <f t="shared" si="68"/>
        <v>339398210.37</v>
      </c>
      <c r="BF49" s="52">
        <f t="shared" si="68"/>
        <v>347451483.35000002</v>
      </c>
      <c r="BG49" s="52">
        <f t="shared" si="68"/>
        <v>362699164.47999996</v>
      </c>
      <c r="BH49" s="113"/>
      <c r="BI49" s="113"/>
      <c r="BJ49" s="179"/>
      <c r="BK49" s="189">
        <f t="shared" si="15"/>
        <v>0</v>
      </c>
      <c r="BL49" s="214">
        <f t="shared" si="16"/>
        <v>14130988.799999952</v>
      </c>
      <c r="BM49" s="216">
        <f t="shared" si="17"/>
        <v>1694175.3300000429</v>
      </c>
      <c r="BN49" s="216">
        <f t="shared" si="18"/>
        <v>1694175.3300000429</v>
      </c>
      <c r="BO49" s="216">
        <f t="shared" si="19"/>
        <v>15247681.129999936</v>
      </c>
      <c r="BP49" s="216">
        <f t="shared" si="20"/>
        <v>8053272.9800000191</v>
      </c>
    </row>
    <row r="50" spans="1:68">
      <c r="A50" s="137" t="s">
        <v>91</v>
      </c>
      <c r="B50" s="37"/>
      <c r="C50" s="38" t="s">
        <v>92</v>
      </c>
      <c r="D50" s="38"/>
      <c r="E50" s="38"/>
      <c r="F50" s="38"/>
      <c r="G50" s="38"/>
      <c r="H50" s="38"/>
      <c r="I50" s="39"/>
      <c r="J50" s="40"/>
      <c r="K50" s="41"/>
      <c r="L50" s="41"/>
      <c r="M50" s="35"/>
      <c r="N50" s="42"/>
      <c r="O50" s="42"/>
      <c r="P50" s="47" t="str">
        <f t="shared" si="56"/>
        <v>n.a.</v>
      </c>
      <c r="Q50" s="47" t="str">
        <f t="shared" si="57"/>
        <v>n.a.</v>
      </c>
      <c r="S50" s="62">
        <v>35000000</v>
      </c>
      <c r="T50" s="28">
        <f>+J50-S50</f>
        <v>-35000000</v>
      </c>
      <c r="U50" s="28"/>
      <c r="V50" s="1">
        <v>0</v>
      </c>
      <c r="W50" s="29"/>
      <c r="X50" s="37"/>
      <c r="Y50" s="38" t="s">
        <v>222</v>
      </c>
      <c r="Z50" s="38"/>
      <c r="AA50" s="38"/>
      <c r="AB50" s="38"/>
      <c r="AC50" s="38"/>
      <c r="AD50" s="38"/>
      <c r="AE50" s="39"/>
      <c r="AF50" s="40"/>
      <c r="AG50" s="76"/>
      <c r="AH50" s="76"/>
      <c r="AI50" s="76"/>
      <c r="AJ50" s="76"/>
      <c r="AK50" s="76"/>
      <c r="AL50" s="75" t="str">
        <f t="shared" si="59"/>
        <v>n.a.</v>
      </c>
      <c r="AM50" s="75" t="str">
        <f t="shared" si="60"/>
        <v>n.a.</v>
      </c>
      <c r="AO50" s="103"/>
      <c r="AP50" s="108" t="s">
        <v>222</v>
      </c>
      <c r="AQ50" s="109"/>
      <c r="AR50" s="111"/>
      <c r="AS50" s="111"/>
      <c r="AT50" s="111"/>
      <c r="AU50" s="111"/>
      <c r="AV50" s="111"/>
      <c r="AW50" s="107" t="str">
        <f t="shared" si="62"/>
        <v>n.a.</v>
      </c>
      <c r="AX50" s="107" t="str">
        <f t="shared" si="63"/>
        <v>n.a.</v>
      </c>
      <c r="AY50" s="146"/>
      <c r="AZ50" s="103"/>
      <c r="BA50" s="108" t="s">
        <v>222</v>
      </c>
      <c r="BB50" s="40"/>
      <c r="BC50" s="40"/>
      <c r="BD50" s="40"/>
      <c r="BE50" s="46"/>
      <c r="BF50" s="40"/>
      <c r="BG50" s="40"/>
      <c r="BH50" s="107"/>
      <c r="BI50" s="107"/>
      <c r="BJ50" s="178"/>
      <c r="BK50" s="189">
        <f t="shared" si="15"/>
        <v>0</v>
      </c>
      <c r="BL50" s="214">
        <f t="shared" si="16"/>
        <v>0</v>
      </c>
      <c r="BM50" s="216">
        <f t="shared" si="17"/>
        <v>0</v>
      </c>
      <c r="BN50" s="216">
        <f t="shared" si="18"/>
        <v>0</v>
      </c>
      <c r="BO50" s="216">
        <f t="shared" si="19"/>
        <v>0</v>
      </c>
      <c r="BP50" s="216">
        <f t="shared" si="20"/>
        <v>0</v>
      </c>
    </row>
    <row r="51" spans="1:68" ht="22.5">
      <c r="A51" s="137" t="s">
        <v>93</v>
      </c>
      <c r="B51" s="37"/>
      <c r="C51" s="38" t="s">
        <v>94</v>
      </c>
      <c r="D51" s="38"/>
      <c r="E51" s="38"/>
      <c r="F51" s="38"/>
      <c r="G51" s="38"/>
      <c r="H51" s="38"/>
      <c r="I51" s="39"/>
      <c r="J51" s="40">
        <v>35000000</v>
      </c>
      <c r="K51" s="41">
        <v>35000000</v>
      </c>
      <c r="L51" s="41">
        <v>5948421</v>
      </c>
      <c r="M51" s="50">
        <v>0</v>
      </c>
      <c r="N51" s="42">
        <v>5153129</v>
      </c>
      <c r="O51" s="42">
        <v>5948421</v>
      </c>
      <c r="P51" s="47">
        <f t="shared" si="56"/>
        <v>16.99548857142857</v>
      </c>
      <c r="Q51" s="47">
        <f t="shared" si="57"/>
        <v>100</v>
      </c>
      <c r="T51" s="28"/>
      <c r="U51" s="28"/>
      <c r="V51" s="40">
        <v>35000000</v>
      </c>
      <c r="W51" s="29"/>
      <c r="X51" s="37"/>
      <c r="Y51" s="38" t="s">
        <v>94</v>
      </c>
      <c r="Z51" s="38"/>
      <c r="AA51" s="38"/>
      <c r="AB51" s="38"/>
      <c r="AC51" s="38"/>
      <c r="AD51" s="38"/>
      <c r="AE51" s="39"/>
      <c r="AF51" s="40">
        <v>35000000</v>
      </c>
      <c r="AG51" s="76">
        <v>34999999.979999997</v>
      </c>
      <c r="AH51" s="76">
        <v>17088537.899999999</v>
      </c>
      <c r="AI51" s="76">
        <v>11535645.710000001</v>
      </c>
      <c r="AJ51" s="76">
        <v>14257758.91</v>
      </c>
      <c r="AK51" s="76">
        <v>17088537.899999999</v>
      </c>
      <c r="AL51" s="75">
        <f t="shared" si="59"/>
        <v>48.824393999999991</v>
      </c>
      <c r="AM51" s="75">
        <f t="shared" si="60"/>
        <v>100</v>
      </c>
      <c r="AO51" s="103"/>
      <c r="AP51" s="104" t="s">
        <v>94</v>
      </c>
      <c r="AQ51" s="109">
        <v>35000000</v>
      </c>
      <c r="AR51" s="111">
        <v>34999999.979999997</v>
      </c>
      <c r="AS51" s="111">
        <v>26073966.370000001</v>
      </c>
      <c r="AT51" s="111">
        <v>17088537.899999999</v>
      </c>
      <c r="AU51" s="111">
        <v>23037743.98</v>
      </c>
      <c r="AV51" s="111">
        <v>26073966.370000001</v>
      </c>
      <c r="AW51" s="107">
        <f t="shared" si="62"/>
        <v>74.497046771428572</v>
      </c>
      <c r="AX51" s="107">
        <f t="shared" si="63"/>
        <v>100</v>
      </c>
      <c r="AY51" s="146"/>
      <c r="AZ51" s="103"/>
      <c r="BA51" s="104" t="s">
        <v>94</v>
      </c>
      <c r="BB51" s="40">
        <v>35000000</v>
      </c>
      <c r="BC51" s="200">
        <v>34408717.159999996</v>
      </c>
      <c r="BD51" s="200">
        <v>34408717.159999996</v>
      </c>
      <c r="BE51" s="46">
        <v>29110188.75</v>
      </c>
      <c r="BF51" s="40">
        <v>33470486.09</v>
      </c>
      <c r="BG51" s="200">
        <v>34408717.159999996</v>
      </c>
      <c r="BH51" s="107"/>
      <c r="BI51" s="107"/>
      <c r="BJ51" s="178"/>
      <c r="BK51" s="189">
        <f t="shared" si="15"/>
        <v>0</v>
      </c>
      <c r="BL51" s="214">
        <f t="shared" si="16"/>
        <v>3036222.379999999</v>
      </c>
      <c r="BM51" s="216">
        <f t="shared" si="17"/>
        <v>0</v>
      </c>
      <c r="BN51" s="216">
        <f t="shared" si="18"/>
        <v>0</v>
      </c>
      <c r="BO51" s="216">
        <f t="shared" si="19"/>
        <v>938231.06999999657</v>
      </c>
      <c r="BP51" s="216">
        <f t="shared" si="20"/>
        <v>4360297.34</v>
      </c>
    </row>
    <row r="52" spans="1:68" ht="22.5">
      <c r="A52" s="137" t="s">
        <v>95</v>
      </c>
      <c r="B52" s="30"/>
      <c r="C52" s="38" t="s">
        <v>96</v>
      </c>
      <c r="D52" s="31"/>
      <c r="E52" s="32"/>
      <c r="F52" s="31"/>
      <c r="G52" s="33"/>
      <c r="H52" s="33"/>
      <c r="I52" s="34"/>
      <c r="J52" s="40">
        <v>127772806</v>
      </c>
      <c r="K52" s="48">
        <v>127772806</v>
      </c>
      <c r="L52" s="48">
        <v>876972.84</v>
      </c>
      <c r="M52" s="46">
        <v>0</v>
      </c>
      <c r="N52" s="42">
        <v>24994.240000000002</v>
      </c>
      <c r="O52" s="42">
        <v>690601.93</v>
      </c>
      <c r="P52" s="47">
        <f t="shared" si="56"/>
        <v>0.54049210596502051</v>
      </c>
      <c r="Q52" s="47">
        <f t="shared" si="57"/>
        <v>78.748382903169514</v>
      </c>
      <c r="S52" s="62">
        <v>127772806</v>
      </c>
      <c r="T52" s="28">
        <f t="shared" si="11"/>
        <v>0</v>
      </c>
      <c r="U52" s="28"/>
      <c r="V52" s="40">
        <v>127772806</v>
      </c>
      <c r="W52" s="29"/>
      <c r="X52" s="30"/>
      <c r="Y52" s="38" t="s">
        <v>96</v>
      </c>
      <c r="Z52" s="31"/>
      <c r="AA52" s="32"/>
      <c r="AB52" s="31"/>
      <c r="AC52" s="33"/>
      <c r="AD52" s="33"/>
      <c r="AE52" s="34"/>
      <c r="AF52" s="40">
        <v>127772806</v>
      </c>
      <c r="AG52" s="76">
        <v>113772806</v>
      </c>
      <c r="AH52" s="76">
        <v>78805741.560000002</v>
      </c>
      <c r="AI52" s="76">
        <v>72252353.480000004</v>
      </c>
      <c r="AJ52" s="76">
        <v>75197150.829999998</v>
      </c>
      <c r="AK52" s="76">
        <v>78629332.439999998</v>
      </c>
      <c r="AL52" s="75">
        <f t="shared" si="59"/>
        <v>61.538393733013898</v>
      </c>
      <c r="AM52" s="75">
        <f t="shared" si="60"/>
        <v>99.776146868860195</v>
      </c>
      <c r="AO52" s="98"/>
      <c r="AP52" s="104" t="s">
        <v>96</v>
      </c>
      <c r="AQ52" s="109">
        <v>127772806</v>
      </c>
      <c r="AR52" s="111">
        <v>112526472.33000001</v>
      </c>
      <c r="AS52" s="111">
        <v>86888741.939999998</v>
      </c>
      <c r="AT52" s="111">
        <v>79434996.519999996</v>
      </c>
      <c r="AU52" s="111">
        <v>85842860.659999996</v>
      </c>
      <c r="AV52" s="111">
        <v>86642088.590000004</v>
      </c>
      <c r="AW52" s="107">
        <f t="shared" si="62"/>
        <v>67.809490377788222</v>
      </c>
      <c r="AX52" s="107">
        <f t="shared" si="63"/>
        <v>99.716127377963048</v>
      </c>
      <c r="AY52" s="146"/>
      <c r="AZ52" s="98"/>
      <c r="BA52" s="104" t="s">
        <v>96</v>
      </c>
      <c r="BB52" s="40">
        <v>127772806</v>
      </c>
      <c r="BC52" s="200">
        <v>105133420.18000001</v>
      </c>
      <c r="BD52" s="200">
        <v>105133420.18000001</v>
      </c>
      <c r="BE52" s="46">
        <v>89655656.570000008</v>
      </c>
      <c r="BF52" s="40">
        <v>93647955.390000001</v>
      </c>
      <c r="BG52" s="200">
        <v>105033144.84999999</v>
      </c>
      <c r="BH52" s="107"/>
      <c r="BI52" s="107"/>
      <c r="BJ52" s="178"/>
      <c r="BK52" s="189">
        <f t="shared" si="15"/>
        <v>0</v>
      </c>
      <c r="BL52" s="214">
        <f t="shared" si="16"/>
        <v>3013567.9800000042</v>
      </c>
      <c r="BM52" s="216">
        <f t="shared" si="17"/>
        <v>100275.33000001311</v>
      </c>
      <c r="BN52" s="216">
        <f t="shared" si="18"/>
        <v>100275.33000001311</v>
      </c>
      <c r="BO52" s="216">
        <f t="shared" si="19"/>
        <v>11385189.459999993</v>
      </c>
      <c r="BP52" s="216">
        <f t="shared" si="20"/>
        <v>3992298.8199999928</v>
      </c>
    </row>
    <row r="53" spans="1:68" ht="33.75">
      <c r="A53" s="137" t="s">
        <v>97</v>
      </c>
      <c r="B53" s="51"/>
      <c r="C53" s="38" t="s">
        <v>98</v>
      </c>
      <c r="D53" s="38"/>
      <c r="E53" s="38"/>
      <c r="F53" s="38"/>
      <c r="G53" s="38"/>
      <c r="H53" s="38"/>
      <c r="I53" s="39"/>
      <c r="J53" s="40">
        <v>65340300</v>
      </c>
      <c r="K53" s="48">
        <v>65340300</v>
      </c>
      <c r="L53" s="48">
        <v>30416398</v>
      </c>
      <c r="M53" s="46">
        <v>0</v>
      </c>
      <c r="N53" s="46">
        <v>0</v>
      </c>
      <c r="O53" s="42">
        <v>29521398</v>
      </c>
      <c r="P53" s="47">
        <f t="shared" si="56"/>
        <v>45.180995495888446</v>
      </c>
      <c r="Q53" s="47">
        <f t="shared" si="57"/>
        <v>97.057508255908544</v>
      </c>
      <c r="S53" s="62">
        <v>65340300</v>
      </c>
      <c r="T53" s="28">
        <f t="shared" si="11"/>
        <v>0</v>
      </c>
      <c r="U53" s="28"/>
      <c r="V53" s="40">
        <v>65340300</v>
      </c>
      <c r="W53" s="29"/>
      <c r="X53" s="51"/>
      <c r="Y53" s="38" t="s">
        <v>98</v>
      </c>
      <c r="Z53" s="38"/>
      <c r="AA53" s="38"/>
      <c r="AB53" s="38"/>
      <c r="AC53" s="38"/>
      <c r="AD53" s="38"/>
      <c r="AE53" s="39"/>
      <c r="AF53" s="40">
        <v>65340300</v>
      </c>
      <c r="AG53" s="76">
        <v>65340300</v>
      </c>
      <c r="AH53" s="76">
        <v>32670151</v>
      </c>
      <c r="AI53" s="76">
        <v>30041398</v>
      </c>
      <c r="AJ53" s="76">
        <v>30332455.879999999</v>
      </c>
      <c r="AK53" s="76">
        <v>30652659.82</v>
      </c>
      <c r="AL53" s="75">
        <f t="shared" si="59"/>
        <v>46.912334072540226</v>
      </c>
      <c r="AM53" s="75">
        <f t="shared" si="60"/>
        <v>93.824665273203053</v>
      </c>
      <c r="AO53" s="115"/>
      <c r="AP53" s="104" t="s">
        <v>98</v>
      </c>
      <c r="AQ53" s="109">
        <v>65340300</v>
      </c>
      <c r="AR53" s="111">
        <v>64534300</v>
      </c>
      <c r="AS53" s="111">
        <v>59884514.550000004</v>
      </c>
      <c r="AT53" s="111">
        <v>30939559.449999999</v>
      </c>
      <c r="AU53" s="111">
        <v>57795626.68</v>
      </c>
      <c r="AV53" s="111">
        <v>57914060.810000002</v>
      </c>
      <c r="AW53" s="107">
        <f t="shared" si="62"/>
        <v>88.634519293605933</v>
      </c>
      <c r="AX53" s="107">
        <f t="shared" si="63"/>
        <v>96.709577167307941</v>
      </c>
      <c r="AY53" s="146"/>
      <c r="AZ53" s="115"/>
      <c r="BA53" s="104" t="s">
        <v>98</v>
      </c>
      <c r="BB53" s="40">
        <v>65340300</v>
      </c>
      <c r="BC53" s="233">
        <v>61464446.519999996</v>
      </c>
      <c r="BD53" s="233">
        <v>61464446.519999996</v>
      </c>
      <c r="BE53" s="46">
        <v>59667372.5</v>
      </c>
      <c r="BF53" s="40">
        <v>59062613.090000004</v>
      </c>
      <c r="BG53" s="233">
        <v>60180646.519999996</v>
      </c>
      <c r="BH53" s="107"/>
      <c r="BI53" s="107"/>
      <c r="BJ53" s="181" t="s">
        <v>289</v>
      </c>
      <c r="BK53" s="189">
        <f t="shared" si="15"/>
        <v>0</v>
      </c>
      <c r="BL53" s="214">
        <f t="shared" si="16"/>
        <v>1753311.6899999976</v>
      </c>
      <c r="BM53" s="216">
        <f t="shared" si="17"/>
        <v>1283800</v>
      </c>
      <c r="BN53" s="216">
        <f t="shared" si="18"/>
        <v>1283800</v>
      </c>
      <c r="BO53" s="216">
        <f t="shared" si="19"/>
        <v>1118033.4299999923</v>
      </c>
      <c r="BP53" s="213">
        <f>+BF53-BE53</f>
        <v>-604759.40999999642</v>
      </c>
    </row>
    <row r="54" spans="1:68">
      <c r="A54" s="137" t="s">
        <v>99</v>
      </c>
      <c r="B54" s="37"/>
      <c r="C54" s="38" t="s">
        <v>100</v>
      </c>
      <c r="D54" s="38"/>
      <c r="E54" s="38"/>
      <c r="F54" s="38"/>
      <c r="G54" s="38"/>
      <c r="H54" s="38"/>
      <c r="I54" s="39"/>
      <c r="J54" s="40">
        <v>6000000</v>
      </c>
      <c r="K54" s="48">
        <v>6000000</v>
      </c>
      <c r="L54" s="46">
        <v>0</v>
      </c>
      <c r="M54" s="46">
        <v>0</v>
      </c>
      <c r="N54" s="46">
        <v>0</v>
      </c>
      <c r="O54" s="46">
        <v>0</v>
      </c>
      <c r="P54" s="47">
        <f t="shared" si="56"/>
        <v>0</v>
      </c>
      <c r="Q54" s="43" t="str">
        <f t="shared" si="57"/>
        <v>n.a.</v>
      </c>
      <c r="S54" s="62">
        <v>6000000</v>
      </c>
      <c r="T54" s="28">
        <f>+J54-S54</f>
        <v>0</v>
      </c>
      <c r="U54" s="28"/>
      <c r="V54" s="40">
        <v>6000000</v>
      </c>
      <c r="W54" s="29"/>
      <c r="X54" s="37"/>
      <c r="Y54" s="38" t="s">
        <v>100</v>
      </c>
      <c r="Z54" s="38"/>
      <c r="AA54" s="38"/>
      <c r="AB54" s="38"/>
      <c r="AC54" s="38"/>
      <c r="AD54" s="38"/>
      <c r="AE54" s="39"/>
      <c r="AF54" s="40">
        <v>6000000</v>
      </c>
      <c r="AG54" s="76">
        <v>6000000</v>
      </c>
      <c r="AH54" s="76">
        <v>0</v>
      </c>
      <c r="AI54" s="76">
        <v>0</v>
      </c>
      <c r="AJ54" s="76">
        <v>0</v>
      </c>
      <c r="AK54" s="76">
        <v>0</v>
      </c>
      <c r="AL54" s="75">
        <f t="shared" si="59"/>
        <v>0</v>
      </c>
      <c r="AM54" s="75" t="str">
        <f t="shared" si="60"/>
        <v>n.a.</v>
      </c>
      <c r="AO54" s="103"/>
      <c r="AP54" s="104" t="s">
        <v>100</v>
      </c>
      <c r="AQ54" s="109">
        <v>6000000</v>
      </c>
      <c r="AR54" s="111">
        <v>6000000</v>
      </c>
      <c r="AS54" s="111">
        <v>1000000</v>
      </c>
      <c r="AT54" s="111">
        <v>0</v>
      </c>
      <c r="AU54" s="111">
        <v>0</v>
      </c>
      <c r="AV54" s="111">
        <v>0</v>
      </c>
      <c r="AW54" s="107">
        <f t="shared" si="62"/>
        <v>0</v>
      </c>
      <c r="AX54" s="107">
        <f t="shared" si="63"/>
        <v>0</v>
      </c>
      <c r="AY54" s="146"/>
      <c r="AZ54" s="103"/>
      <c r="BA54" s="104" t="s">
        <v>100</v>
      </c>
      <c r="BB54" s="40">
        <v>6000000</v>
      </c>
      <c r="BC54" s="233">
        <v>5994000</v>
      </c>
      <c r="BD54" s="233">
        <v>5994000</v>
      </c>
      <c r="BE54" s="46">
        <v>5994000</v>
      </c>
      <c r="BF54" s="40">
        <v>5994000</v>
      </c>
      <c r="BG54" s="233">
        <v>5994000</v>
      </c>
      <c r="BH54" s="107"/>
      <c r="BI54" s="107"/>
      <c r="BJ54" s="181"/>
      <c r="BK54" s="189">
        <f t="shared" si="15"/>
        <v>0</v>
      </c>
      <c r="BL54" s="214">
        <f t="shared" si="16"/>
        <v>5994000</v>
      </c>
      <c r="BM54" s="216">
        <f t="shared" si="17"/>
        <v>0</v>
      </c>
      <c r="BN54" s="216">
        <f t="shared" si="18"/>
        <v>0</v>
      </c>
      <c r="BO54" s="216">
        <f t="shared" si="19"/>
        <v>0</v>
      </c>
      <c r="BP54" s="216">
        <f t="shared" si="20"/>
        <v>0</v>
      </c>
    </row>
    <row r="55" spans="1:68" ht="33.75">
      <c r="A55" s="137" t="s">
        <v>101</v>
      </c>
      <c r="B55" s="37"/>
      <c r="C55" s="38" t="s">
        <v>102</v>
      </c>
      <c r="D55" s="38"/>
      <c r="E55" s="38"/>
      <c r="F55" s="38"/>
      <c r="G55" s="38"/>
      <c r="H55" s="38"/>
      <c r="I55" s="39"/>
      <c r="J55" s="40">
        <v>159006554</v>
      </c>
      <c r="K55" s="48">
        <v>159006554</v>
      </c>
      <c r="L55" s="48">
        <v>797142.53</v>
      </c>
      <c r="M55" s="46">
        <v>0</v>
      </c>
      <c r="N55" s="42">
        <v>88744.81</v>
      </c>
      <c r="O55" s="42">
        <v>162118.79</v>
      </c>
      <c r="P55" s="47">
        <f t="shared" si="56"/>
        <v>0.10195730045190465</v>
      </c>
      <c r="Q55" s="47">
        <f t="shared" si="57"/>
        <v>20.337490962877116</v>
      </c>
      <c r="S55" s="62">
        <v>159006554</v>
      </c>
      <c r="T55" s="28">
        <f t="shared" si="11"/>
        <v>0</v>
      </c>
      <c r="U55" s="28"/>
      <c r="V55" s="40">
        <v>159006554</v>
      </c>
      <c r="W55" s="29"/>
      <c r="X55" s="37"/>
      <c r="Y55" s="38" t="s">
        <v>102</v>
      </c>
      <c r="Z55" s="38"/>
      <c r="AA55" s="38"/>
      <c r="AB55" s="38"/>
      <c r="AC55" s="38"/>
      <c r="AD55" s="38"/>
      <c r="AE55" s="39"/>
      <c r="AF55" s="40">
        <v>159006554</v>
      </c>
      <c r="AG55" s="76">
        <v>159006554</v>
      </c>
      <c r="AH55" s="76">
        <v>79462761.019999996</v>
      </c>
      <c r="AI55" s="76">
        <v>234847.19</v>
      </c>
      <c r="AJ55" s="76">
        <v>286138.92</v>
      </c>
      <c r="AK55" s="76">
        <v>76879306.629999995</v>
      </c>
      <c r="AL55" s="75">
        <f t="shared" si="59"/>
        <v>48.349772192409127</v>
      </c>
      <c r="AM55" s="75">
        <f t="shared" si="60"/>
        <v>96.748848949069654</v>
      </c>
      <c r="AO55" s="103"/>
      <c r="AP55" s="104" t="s">
        <v>102</v>
      </c>
      <c r="AQ55" s="109">
        <v>159006554</v>
      </c>
      <c r="AR55" s="111">
        <v>157472427.34999999</v>
      </c>
      <c r="AS55" s="111">
        <v>156130184.73000002</v>
      </c>
      <c r="AT55" s="111">
        <v>77495593.030000001</v>
      </c>
      <c r="AU55" s="111">
        <v>154388039.86000001</v>
      </c>
      <c r="AV55" s="111">
        <v>154637105.80000001</v>
      </c>
      <c r="AW55" s="107">
        <f t="shared" si="62"/>
        <v>97.252032642629317</v>
      </c>
      <c r="AX55" s="107">
        <f t="shared" si="63"/>
        <v>99.04369617407292</v>
      </c>
      <c r="AY55" s="146"/>
      <c r="AZ55" s="103"/>
      <c r="BA55" s="104" t="s">
        <v>102</v>
      </c>
      <c r="BB55" s="40">
        <v>159006554</v>
      </c>
      <c r="BC55" s="233">
        <v>157392755.94999999</v>
      </c>
      <c r="BD55" s="233">
        <v>157392755.94999999</v>
      </c>
      <c r="BE55" s="46">
        <v>154970992.55000001</v>
      </c>
      <c r="BF55" s="40">
        <v>155276428.78</v>
      </c>
      <c r="BG55" s="233">
        <v>157082655.94999999</v>
      </c>
      <c r="BH55" s="107"/>
      <c r="BI55" s="107"/>
      <c r="BJ55" s="181"/>
      <c r="BK55" s="189">
        <f t="shared" si="15"/>
        <v>0</v>
      </c>
      <c r="BL55" s="214">
        <f t="shared" si="16"/>
        <v>333886.75</v>
      </c>
      <c r="BM55" s="216">
        <f t="shared" si="17"/>
        <v>310100</v>
      </c>
      <c r="BN55" s="216">
        <f t="shared" si="18"/>
        <v>310100</v>
      </c>
      <c r="BO55" s="216">
        <f t="shared" si="19"/>
        <v>1806227.1699999869</v>
      </c>
      <c r="BP55" s="216">
        <f t="shared" si="20"/>
        <v>305436.22999998927</v>
      </c>
    </row>
    <row r="56" spans="1:68" ht="33.75">
      <c r="A56" s="137" t="s">
        <v>103</v>
      </c>
      <c r="B56" s="37"/>
      <c r="C56" s="38" t="s">
        <v>104</v>
      </c>
      <c r="D56" s="38"/>
      <c r="E56" s="38"/>
      <c r="F56" s="38"/>
      <c r="G56" s="38"/>
      <c r="H56" s="38"/>
      <c r="I56" s="39"/>
      <c r="J56" s="40">
        <v>29551761</v>
      </c>
      <c r="K56" s="48">
        <v>29551761</v>
      </c>
      <c r="L56" s="46">
        <v>0</v>
      </c>
      <c r="M56" s="46">
        <v>0</v>
      </c>
      <c r="N56" s="46">
        <v>0</v>
      </c>
      <c r="O56" s="46">
        <v>0</v>
      </c>
      <c r="P56" s="47">
        <f t="shared" si="56"/>
        <v>0</v>
      </c>
      <c r="Q56" s="43" t="str">
        <f t="shared" si="57"/>
        <v>n.a.</v>
      </c>
      <c r="S56" s="62">
        <v>29551761</v>
      </c>
      <c r="T56" s="28">
        <f t="shared" si="11"/>
        <v>0</v>
      </c>
      <c r="U56" s="28"/>
      <c r="V56" s="40">
        <v>29551761</v>
      </c>
      <c r="W56" s="29"/>
      <c r="X56" s="37"/>
      <c r="Y56" s="38" t="s">
        <v>104</v>
      </c>
      <c r="Z56" s="38"/>
      <c r="AA56" s="38"/>
      <c r="AB56" s="38"/>
      <c r="AC56" s="38"/>
      <c r="AD56" s="38"/>
      <c r="AE56" s="39"/>
      <c r="AF56" s="40">
        <v>29551761</v>
      </c>
      <c r="AG56" s="76">
        <v>2364141</v>
      </c>
      <c r="AH56" s="76">
        <v>0</v>
      </c>
      <c r="AI56" s="76">
        <v>0</v>
      </c>
      <c r="AJ56" s="76">
        <v>0</v>
      </c>
      <c r="AK56" s="76">
        <v>0</v>
      </c>
      <c r="AL56" s="75">
        <f t="shared" si="59"/>
        <v>0</v>
      </c>
      <c r="AM56" s="75" t="str">
        <f t="shared" si="60"/>
        <v>n.a.</v>
      </c>
      <c r="AO56" s="103"/>
      <c r="AP56" s="104" t="s">
        <v>104</v>
      </c>
      <c r="AQ56" s="109">
        <v>29551761</v>
      </c>
      <c r="AR56" s="111">
        <v>2364141</v>
      </c>
      <c r="AS56" s="111">
        <v>2364141</v>
      </c>
      <c r="AT56" s="111">
        <v>0</v>
      </c>
      <c r="AU56" s="111">
        <v>0</v>
      </c>
      <c r="AV56" s="111">
        <v>0</v>
      </c>
      <c r="AW56" s="107">
        <f t="shared" si="62"/>
        <v>0</v>
      </c>
      <c r="AX56" s="107">
        <f t="shared" si="63"/>
        <v>0</v>
      </c>
      <c r="AY56" s="146"/>
      <c r="AZ56" s="103"/>
      <c r="BA56" s="104" t="s">
        <v>104</v>
      </c>
      <c r="BB56" s="40">
        <v>29551761</v>
      </c>
      <c r="BC56" s="233">
        <v>0</v>
      </c>
      <c r="BD56" s="233">
        <v>0</v>
      </c>
      <c r="BE56" s="46">
        <v>0</v>
      </c>
      <c r="BF56" s="40">
        <v>0</v>
      </c>
      <c r="BG56" s="233">
        <v>0</v>
      </c>
      <c r="BH56" s="107"/>
      <c r="BI56" s="107"/>
      <c r="BJ56" s="181" t="s">
        <v>290</v>
      </c>
      <c r="BK56" s="189">
        <f t="shared" si="15"/>
        <v>0</v>
      </c>
      <c r="BL56" s="214">
        <f t="shared" si="16"/>
        <v>0</v>
      </c>
      <c r="BM56" s="216">
        <f t="shared" si="17"/>
        <v>0</v>
      </c>
      <c r="BN56" s="216">
        <f t="shared" si="18"/>
        <v>0</v>
      </c>
      <c r="BO56" s="216">
        <f t="shared" si="19"/>
        <v>0</v>
      </c>
      <c r="BP56" s="216">
        <f t="shared" si="20"/>
        <v>0</v>
      </c>
    </row>
    <row r="57" spans="1:68" ht="22.5">
      <c r="A57" s="137" t="s">
        <v>105</v>
      </c>
      <c r="B57" s="37"/>
      <c r="C57" s="38" t="s">
        <v>106</v>
      </c>
      <c r="D57" s="38"/>
      <c r="E57" s="38"/>
      <c r="F57" s="38"/>
      <c r="G57" s="38"/>
      <c r="H57" s="38"/>
      <c r="I57" s="39"/>
      <c r="J57" s="40">
        <v>64500000</v>
      </c>
      <c r="K57" s="48">
        <v>64500000</v>
      </c>
      <c r="L57" s="46">
        <v>0</v>
      </c>
      <c r="M57" s="46">
        <v>0</v>
      </c>
      <c r="N57" s="46">
        <v>0</v>
      </c>
      <c r="O57" s="46">
        <v>0</v>
      </c>
      <c r="P57" s="47">
        <f t="shared" si="56"/>
        <v>0</v>
      </c>
      <c r="Q57" s="43" t="str">
        <f t="shared" si="57"/>
        <v>n.a.</v>
      </c>
      <c r="S57" s="62">
        <v>64500000</v>
      </c>
      <c r="T57" s="28">
        <f t="shared" si="11"/>
        <v>0</v>
      </c>
      <c r="U57" s="28"/>
      <c r="V57" s="40">
        <v>64500000</v>
      </c>
      <c r="W57" s="29"/>
      <c r="X57" s="37"/>
      <c r="Y57" s="38" t="s">
        <v>106</v>
      </c>
      <c r="Z57" s="38"/>
      <c r="AA57" s="38"/>
      <c r="AB57" s="38"/>
      <c r="AC57" s="38"/>
      <c r="AD57" s="38"/>
      <c r="AE57" s="39"/>
      <c r="AF57" s="40">
        <v>64500000</v>
      </c>
      <c r="AG57" s="76">
        <v>64456387.549999997</v>
      </c>
      <c r="AH57" s="76">
        <v>0</v>
      </c>
      <c r="AI57" s="76">
        <v>0</v>
      </c>
      <c r="AJ57" s="76">
        <v>0</v>
      </c>
      <c r="AK57" s="76">
        <v>0</v>
      </c>
      <c r="AL57" s="75">
        <f t="shared" si="59"/>
        <v>0</v>
      </c>
      <c r="AM57" s="75" t="str">
        <f t="shared" si="60"/>
        <v>n.a.</v>
      </c>
      <c r="AO57" s="103"/>
      <c r="AP57" s="104" t="s">
        <v>106</v>
      </c>
      <c r="AQ57" s="109">
        <v>64500000</v>
      </c>
      <c r="AR57" s="111">
        <v>64456387.549999997</v>
      </c>
      <c r="AS57" s="111">
        <v>22089.66</v>
      </c>
      <c r="AT57" s="111">
        <v>0</v>
      </c>
      <c r="AU57" s="111">
        <v>0</v>
      </c>
      <c r="AV57" s="111">
        <v>0</v>
      </c>
      <c r="AW57" s="107">
        <f t="shared" si="62"/>
        <v>0</v>
      </c>
      <c r="AX57" s="107">
        <f t="shared" si="63"/>
        <v>0</v>
      </c>
      <c r="AY57" s="146"/>
      <c r="AZ57" s="103"/>
      <c r="BA57" s="104" t="s">
        <v>106</v>
      </c>
      <c r="BB57" s="40">
        <v>64500000</v>
      </c>
      <c r="BC57" s="40">
        <v>0</v>
      </c>
      <c r="BD57" s="40">
        <v>0</v>
      </c>
      <c r="BE57" s="46">
        <v>0</v>
      </c>
      <c r="BF57" s="40">
        <v>0</v>
      </c>
      <c r="BG57" s="40"/>
      <c r="BH57" s="107"/>
      <c r="BI57" s="107"/>
      <c r="BJ57" s="181" t="s">
        <v>291</v>
      </c>
      <c r="BK57" s="189">
        <f t="shared" si="15"/>
        <v>0</v>
      </c>
      <c r="BL57" s="214">
        <f t="shared" si="16"/>
        <v>0</v>
      </c>
      <c r="BM57" s="216">
        <f t="shared" si="17"/>
        <v>0</v>
      </c>
      <c r="BN57" s="216">
        <f t="shared" si="18"/>
        <v>0</v>
      </c>
      <c r="BO57" s="216">
        <f t="shared" si="19"/>
        <v>0</v>
      </c>
      <c r="BP57" s="216">
        <f t="shared" si="20"/>
        <v>0</v>
      </c>
    </row>
    <row r="58" spans="1:68">
      <c r="B58" s="30" t="s">
        <v>107</v>
      </c>
      <c r="C58" s="38"/>
      <c r="D58" s="38"/>
      <c r="E58" s="38"/>
      <c r="F58" s="38"/>
      <c r="G58" s="38"/>
      <c r="H58" s="38"/>
      <c r="I58" s="39"/>
      <c r="J58" s="44">
        <f t="shared" ref="J58:O58" si="69">SUM(J59:J71)</f>
        <v>3570659635</v>
      </c>
      <c r="K58" s="44">
        <f t="shared" si="69"/>
        <v>3253378435.4200001</v>
      </c>
      <c r="L58" s="44">
        <f t="shared" si="69"/>
        <v>324809533.94999999</v>
      </c>
      <c r="M58" s="44">
        <f t="shared" si="69"/>
        <v>52523950.490000002</v>
      </c>
      <c r="N58" s="44">
        <f t="shared" si="69"/>
        <v>228716302.63999999</v>
      </c>
      <c r="O58" s="44">
        <f t="shared" si="69"/>
        <v>289583571.28000003</v>
      </c>
      <c r="P58" s="45">
        <f t="shared" si="56"/>
        <v>8.1100861152227974</v>
      </c>
      <c r="Q58" s="45">
        <f t="shared" si="57"/>
        <v>89.15488648328207</v>
      </c>
      <c r="S58" s="62">
        <v>3569659635</v>
      </c>
      <c r="T58" s="28">
        <f t="shared" si="11"/>
        <v>1000000</v>
      </c>
      <c r="U58" s="28"/>
      <c r="V58" s="140">
        <f>SUM(V59:V71)</f>
        <v>3570659635</v>
      </c>
      <c r="W58" s="29"/>
      <c r="X58" s="30" t="s">
        <v>107</v>
      </c>
      <c r="Y58" s="38"/>
      <c r="Z58" s="38"/>
      <c r="AA58" s="38"/>
      <c r="AB58" s="38"/>
      <c r="AC58" s="38"/>
      <c r="AD58" s="38"/>
      <c r="AE58" s="39"/>
      <c r="AF58" s="77">
        <f t="shared" ref="AF58:AK58" si="70">SUM(AF59:AF71)</f>
        <v>3570659635</v>
      </c>
      <c r="AG58" s="77">
        <f t="shared" si="70"/>
        <v>2926285270.3599997</v>
      </c>
      <c r="AH58" s="77">
        <f t="shared" si="70"/>
        <v>1190590045.9000001</v>
      </c>
      <c r="AI58" s="77">
        <f t="shared" si="70"/>
        <v>367838248.25</v>
      </c>
      <c r="AJ58" s="77">
        <f t="shared" si="70"/>
        <v>654180261.13</v>
      </c>
      <c r="AK58" s="77">
        <f t="shared" si="70"/>
        <v>837342349.02999997</v>
      </c>
      <c r="AL58" s="78">
        <f t="shared" si="59"/>
        <v>23.450634746092231</v>
      </c>
      <c r="AM58" s="78">
        <f t="shared" si="60"/>
        <v>70.330031055906375</v>
      </c>
      <c r="AO58" s="98" t="s">
        <v>107</v>
      </c>
      <c r="AP58" s="104"/>
      <c r="AQ58" s="101">
        <f t="shared" ref="AQ58:AV58" si="71">SUM(AQ59:AQ71)</f>
        <v>3570659635</v>
      </c>
      <c r="AR58" s="101">
        <f t="shared" si="71"/>
        <v>2819802510.71</v>
      </c>
      <c r="AS58" s="101">
        <f t="shared" si="71"/>
        <v>2203225808.2999997</v>
      </c>
      <c r="AT58" s="101">
        <f t="shared" si="71"/>
        <v>1121693413.4899998</v>
      </c>
      <c r="AU58" s="101">
        <f t="shared" si="71"/>
        <v>1615844694.1100001</v>
      </c>
      <c r="AV58" s="101">
        <f t="shared" si="71"/>
        <v>1848606510.2800002</v>
      </c>
      <c r="AW58" s="113">
        <f t="shared" si="62"/>
        <v>51.772128941099702</v>
      </c>
      <c r="AX58" s="113">
        <f t="shared" si="63"/>
        <v>83.904541391804841</v>
      </c>
      <c r="AY58" s="147"/>
      <c r="AZ58" s="98" t="s">
        <v>107</v>
      </c>
      <c r="BA58" s="104"/>
      <c r="BB58" s="72">
        <f t="shared" ref="BB58:BG58" si="72">SUM(BB59:BB71)</f>
        <v>3570659635</v>
      </c>
      <c r="BC58" s="72">
        <f t="shared" si="72"/>
        <v>2742408428.1099992</v>
      </c>
      <c r="BD58" s="72">
        <f t="shared" si="72"/>
        <v>2742408428.1099992</v>
      </c>
      <c r="BE58" s="35">
        <f t="shared" si="72"/>
        <v>2104689174.9599998</v>
      </c>
      <c r="BF58" s="72">
        <f t="shared" si="72"/>
        <v>2463405805.8499994</v>
      </c>
      <c r="BG58" s="72">
        <f t="shared" si="72"/>
        <v>2708726521.1599998</v>
      </c>
      <c r="BH58" s="113"/>
      <c r="BI58" s="113"/>
      <c r="BJ58" s="179"/>
      <c r="BK58" s="189">
        <f t="shared" si="15"/>
        <v>0</v>
      </c>
      <c r="BL58" s="214">
        <f t="shared" si="16"/>
        <v>256082664.67999959</v>
      </c>
      <c r="BM58" s="216">
        <f t="shared" si="17"/>
        <v>33681906.949999332</v>
      </c>
      <c r="BN58" s="216">
        <f t="shared" si="18"/>
        <v>33681906.949999332</v>
      </c>
      <c r="BO58" s="216">
        <f t="shared" si="19"/>
        <v>245320715.31000042</v>
      </c>
      <c r="BP58" s="216">
        <f t="shared" si="20"/>
        <v>358716630.88999963</v>
      </c>
    </row>
    <row r="59" spans="1:68" ht="22.5">
      <c r="A59" s="137" t="s">
        <v>108</v>
      </c>
      <c r="B59" s="30"/>
      <c r="C59" s="38" t="s">
        <v>109</v>
      </c>
      <c r="D59" s="38"/>
      <c r="E59" s="38"/>
      <c r="F59" s="38"/>
      <c r="G59" s="38"/>
      <c r="H59" s="38"/>
      <c r="I59" s="39"/>
      <c r="J59" s="40">
        <v>1354910967</v>
      </c>
      <c r="K59" s="48">
        <v>1346272232</v>
      </c>
      <c r="L59" s="48">
        <v>29367595.23</v>
      </c>
      <c r="M59" s="42">
        <v>4875383.43</v>
      </c>
      <c r="N59" s="42">
        <v>9553209.0800000001</v>
      </c>
      <c r="O59" s="42">
        <v>18960132.460000001</v>
      </c>
      <c r="P59" s="47">
        <f t="shared" si="56"/>
        <v>1.3993637162728789</v>
      </c>
      <c r="Q59" s="47">
        <f t="shared" si="57"/>
        <v>64.56140624218213</v>
      </c>
      <c r="S59" s="62">
        <v>1353910967</v>
      </c>
      <c r="T59" s="28">
        <f>+J59-S59</f>
        <v>1000000</v>
      </c>
      <c r="U59" s="28"/>
      <c r="V59" s="40">
        <v>1354910967</v>
      </c>
      <c r="W59" s="29"/>
      <c r="X59" s="30"/>
      <c r="Y59" s="38" t="s">
        <v>109</v>
      </c>
      <c r="Z59" s="38"/>
      <c r="AA59" s="38"/>
      <c r="AB59" s="38"/>
      <c r="AC59" s="38"/>
      <c r="AD59" s="38"/>
      <c r="AE59" s="39"/>
      <c r="AF59" s="40">
        <v>1354910967</v>
      </c>
      <c r="AG59" s="76">
        <v>1289915322.9400001</v>
      </c>
      <c r="AH59" s="76">
        <v>483244565.81000006</v>
      </c>
      <c r="AI59" s="76">
        <v>29427634.730000004</v>
      </c>
      <c r="AJ59" s="76">
        <v>159690672.22999993</v>
      </c>
      <c r="AK59" s="76">
        <v>261078612.75999993</v>
      </c>
      <c r="AL59" s="75">
        <f t="shared" si="59"/>
        <v>19.269060411996794</v>
      </c>
      <c r="AM59" s="75">
        <f t="shared" si="60"/>
        <v>54.026186993409389</v>
      </c>
      <c r="AO59" s="98"/>
      <c r="AP59" s="104" t="s">
        <v>109</v>
      </c>
      <c r="AQ59" s="109">
        <v>1354910967</v>
      </c>
      <c r="AR59" s="111">
        <v>1235352272.5500004</v>
      </c>
      <c r="AS59" s="111">
        <v>969797116.97999954</v>
      </c>
      <c r="AT59" s="111">
        <v>368147406.74999994</v>
      </c>
      <c r="AU59" s="111">
        <v>600806744.08000016</v>
      </c>
      <c r="AV59" s="111">
        <v>723612205.41000009</v>
      </c>
      <c r="AW59" s="107">
        <f t="shared" si="62"/>
        <v>53.406623980038979</v>
      </c>
      <c r="AX59" s="107">
        <f t="shared" si="63"/>
        <v>74.614802698462071</v>
      </c>
      <c r="AY59" s="146"/>
      <c r="AZ59" s="98"/>
      <c r="BA59" s="104" t="s">
        <v>109</v>
      </c>
      <c r="BB59" s="40">
        <v>1354910967</v>
      </c>
      <c r="BC59" s="200">
        <v>1118803998.7799997</v>
      </c>
      <c r="BD59" s="200">
        <v>1118803998.7799997</v>
      </c>
      <c r="BE59" s="209">
        <v>851852844.92999959</v>
      </c>
      <c r="BF59" s="40">
        <v>1032926043.8</v>
      </c>
      <c r="BG59" s="200">
        <v>1112607057.2099998</v>
      </c>
      <c r="BH59" s="107"/>
      <c r="BI59" s="107"/>
      <c r="BJ59" s="178"/>
      <c r="BK59" s="189">
        <f t="shared" si="15"/>
        <v>0</v>
      </c>
      <c r="BL59" s="214">
        <f t="shared" si="16"/>
        <v>128240639.5199995</v>
      </c>
      <c r="BM59" s="216">
        <f t="shared" si="17"/>
        <v>6196941.5699999332</v>
      </c>
      <c r="BN59" s="216">
        <f t="shared" si="18"/>
        <v>6196941.5699999332</v>
      </c>
      <c r="BO59" s="216">
        <f t="shared" si="19"/>
        <v>79681013.409999847</v>
      </c>
      <c r="BP59" s="216">
        <f t="shared" si="20"/>
        <v>181073198.87000036</v>
      </c>
    </row>
    <row r="60" spans="1:68">
      <c r="A60" s="137" t="s">
        <v>110</v>
      </c>
      <c r="B60" s="30"/>
      <c r="C60" s="38" t="s">
        <v>111</v>
      </c>
      <c r="D60" s="38"/>
      <c r="E60" s="38"/>
      <c r="F60" s="38"/>
      <c r="G60" s="38"/>
      <c r="H60" s="38"/>
      <c r="I60" s="39"/>
      <c r="J60" s="40">
        <v>14408642</v>
      </c>
      <c r="K60" s="48">
        <v>14408642</v>
      </c>
      <c r="L60" s="48">
        <v>3565274</v>
      </c>
      <c r="M60" s="42">
        <v>1267995.08</v>
      </c>
      <c r="N60" s="42">
        <v>2412335.08</v>
      </c>
      <c r="O60" s="42">
        <v>3545010.33</v>
      </c>
      <c r="P60" s="47">
        <f t="shared" si="56"/>
        <v>24.603361857418623</v>
      </c>
      <c r="Q60" s="47">
        <f t="shared" si="57"/>
        <v>99.431637792775547</v>
      </c>
      <c r="S60" s="62">
        <v>14408642</v>
      </c>
      <c r="T60" s="28">
        <f>+J60-S60</f>
        <v>0</v>
      </c>
      <c r="U60" s="28"/>
      <c r="V60" s="40">
        <v>14408642</v>
      </c>
      <c r="W60" s="29"/>
      <c r="X60" s="30"/>
      <c r="Y60" s="38" t="s">
        <v>111</v>
      </c>
      <c r="Z60" s="38"/>
      <c r="AA60" s="38"/>
      <c r="AB60" s="38"/>
      <c r="AC60" s="38"/>
      <c r="AD60" s="38"/>
      <c r="AE60" s="39"/>
      <c r="AF60" s="40">
        <v>14408642</v>
      </c>
      <c r="AG60" s="76">
        <v>14408642</v>
      </c>
      <c r="AH60" s="76">
        <v>6992875</v>
      </c>
      <c r="AI60" s="76">
        <v>4520182.88</v>
      </c>
      <c r="AJ60" s="76">
        <v>5782899</v>
      </c>
      <c r="AK60" s="76">
        <v>6918230</v>
      </c>
      <c r="AL60" s="75">
        <f t="shared" si="59"/>
        <v>48.014448551084826</v>
      </c>
      <c r="AM60" s="75">
        <f t="shared" si="60"/>
        <v>98.932556352001143</v>
      </c>
      <c r="AO60" s="98"/>
      <c r="AP60" s="104" t="s">
        <v>111</v>
      </c>
      <c r="AQ60" s="109">
        <v>14408642</v>
      </c>
      <c r="AR60" s="111">
        <v>14401162</v>
      </c>
      <c r="AS60" s="111">
        <v>10328350</v>
      </c>
      <c r="AT60" s="111">
        <v>8034912</v>
      </c>
      <c r="AU60" s="111">
        <v>9164220</v>
      </c>
      <c r="AV60" s="111">
        <v>10323350</v>
      </c>
      <c r="AW60" s="107">
        <f t="shared" si="62"/>
        <v>71.646932445125643</v>
      </c>
      <c r="AX60" s="107">
        <f t="shared" si="63"/>
        <v>99.951589556899208</v>
      </c>
      <c r="AY60" s="146"/>
      <c r="AZ60" s="98"/>
      <c r="BA60" s="104" t="s">
        <v>111</v>
      </c>
      <c r="BB60" s="40">
        <v>14408642</v>
      </c>
      <c r="BC60" s="200">
        <v>14779327.17</v>
      </c>
      <c r="BD60" s="200">
        <v>14779327.17</v>
      </c>
      <c r="BE60" s="209">
        <v>11814481.990000002</v>
      </c>
      <c r="BF60" s="40">
        <v>12791717.990000002</v>
      </c>
      <c r="BG60" s="200">
        <v>14468982.99</v>
      </c>
      <c r="BH60" s="107"/>
      <c r="BI60" s="107"/>
      <c r="BJ60" s="178"/>
      <c r="BK60" s="189">
        <f t="shared" si="15"/>
        <v>0</v>
      </c>
      <c r="BL60" s="214">
        <f t="shared" si="16"/>
        <v>1491131.9900000021</v>
      </c>
      <c r="BM60" s="216">
        <f t="shared" si="17"/>
        <v>310344.1799999997</v>
      </c>
      <c r="BN60" s="216">
        <f t="shared" si="18"/>
        <v>310344.1799999997</v>
      </c>
      <c r="BO60" s="216">
        <f t="shared" si="19"/>
        <v>1677264.9999999981</v>
      </c>
      <c r="BP60" s="216">
        <f t="shared" si="20"/>
        <v>977236</v>
      </c>
    </row>
    <row r="61" spans="1:68" ht="22.5">
      <c r="A61" s="137" t="s">
        <v>112</v>
      </c>
      <c r="B61" s="30"/>
      <c r="C61" s="38" t="s">
        <v>113</v>
      </c>
      <c r="D61" s="38"/>
      <c r="E61" s="38"/>
      <c r="F61" s="38"/>
      <c r="G61" s="38"/>
      <c r="H61" s="38"/>
      <c r="I61" s="39"/>
      <c r="J61" s="40">
        <v>35615300</v>
      </c>
      <c r="K61" s="48">
        <v>35615300</v>
      </c>
      <c r="L61" s="48">
        <v>9054335</v>
      </c>
      <c r="M61" s="42">
        <v>3228097.21</v>
      </c>
      <c r="N61" s="42">
        <v>6195474.21</v>
      </c>
      <c r="O61" s="42">
        <v>9050069.5299999993</v>
      </c>
      <c r="P61" s="47">
        <f t="shared" si="56"/>
        <v>25.410622766058406</v>
      </c>
      <c r="Q61" s="47">
        <f t="shared" si="57"/>
        <v>99.952890300612907</v>
      </c>
      <c r="S61" s="62">
        <v>35615300</v>
      </c>
      <c r="T61" s="28">
        <f t="shared" si="11"/>
        <v>0</v>
      </c>
      <c r="U61" s="28"/>
      <c r="V61" s="40">
        <v>35615300</v>
      </c>
      <c r="W61" s="29"/>
      <c r="X61" s="30"/>
      <c r="Y61" s="38" t="s">
        <v>223</v>
      </c>
      <c r="Z61" s="38"/>
      <c r="AA61" s="38"/>
      <c r="AB61" s="38"/>
      <c r="AC61" s="38"/>
      <c r="AD61" s="38"/>
      <c r="AE61" s="39"/>
      <c r="AF61" s="40">
        <v>35615300</v>
      </c>
      <c r="AG61" s="76">
        <v>35615300</v>
      </c>
      <c r="AH61" s="76">
        <v>17738849</v>
      </c>
      <c r="AI61" s="76">
        <v>11610668.609999999</v>
      </c>
      <c r="AJ61" s="76">
        <v>14721098</v>
      </c>
      <c r="AK61" s="76">
        <v>17622109</v>
      </c>
      <c r="AL61" s="75">
        <f t="shared" si="59"/>
        <v>49.47904131089728</v>
      </c>
      <c r="AM61" s="75">
        <f t="shared" si="60"/>
        <v>99.341896421802787</v>
      </c>
      <c r="AO61" s="98"/>
      <c r="AP61" s="104" t="s">
        <v>223</v>
      </c>
      <c r="AQ61" s="109">
        <v>35615300</v>
      </c>
      <c r="AR61" s="111">
        <v>35612225</v>
      </c>
      <c r="AS61" s="111">
        <v>26149501</v>
      </c>
      <c r="AT61" s="111">
        <v>20442849.120000001</v>
      </c>
      <c r="AU61" s="111">
        <v>23289233.120000001</v>
      </c>
      <c r="AV61" s="111">
        <v>26149501</v>
      </c>
      <c r="AW61" s="107">
        <f t="shared" si="62"/>
        <v>73.422099490949108</v>
      </c>
      <c r="AX61" s="107">
        <f t="shared" si="63"/>
        <v>100</v>
      </c>
      <c r="AY61" s="146"/>
      <c r="AZ61" s="98"/>
      <c r="BA61" s="104" t="s">
        <v>223</v>
      </c>
      <c r="BB61" s="40">
        <v>35615300</v>
      </c>
      <c r="BC61" s="200">
        <v>35977726.950000003</v>
      </c>
      <c r="BD61" s="200">
        <v>35977726.950000003</v>
      </c>
      <c r="BE61" s="209">
        <v>29229466.98</v>
      </c>
      <c r="BF61" s="40">
        <v>31839004.98</v>
      </c>
      <c r="BG61" s="200">
        <v>35190623.980000004</v>
      </c>
      <c r="BH61" s="107"/>
      <c r="BI61" s="107"/>
      <c r="BJ61" s="178"/>
      <c r="BK61" s="189">
        <f t="shared" si="15"/>
        <v>0</v>
      </c>
      <c r="BL61" s="214">
        <f t="shared" si="16"/>
        <v>3079965.9800000004</v>
      </c>
      <c r="BM61" s="216">
        <f t="shared" si="17"/>
        <v>787102.96999999881</v>
      </c>
      <c r="BN61" s="216">
        <f t="shared" si="18"/>
        <v>787102.96999999881</v>
      </c>
      <c r="BO61" s="216">
        <f t="shared" si="19"/>
        <v>3351619.0000000037</v>
      </c>
      <c r="BP61" s="216">
        <f t="shared" si="20"/>
        <v>2609538</v>
      </c>
    </row>
    <row r="62" spans="1:68" ht="22.5">
      <c r="A62" s="137" t="s">
        <v>114</v>
      </c>
      <c r="B62" s="30"/>
      <c r="C62" s="38" t="s">
        <v>115</v>
      </c>
      <c r="D62" s="38"/>
      <c r="E62" s="38"/>
      <c r="F62" s="38"/>
      <c r="G62" s="38"/>
      <c r="H62" s="38"/>
      <c r="I62" s="39"/>
      <c r="J62" s="40">
        <v>65701613</v>
      </c>
      <c r="K62" s="48">
        <v>65701613</v>
      </c>
      <c r="L62" s="48">
        <v>14181683.02</v>
      </c>
      <c r="M62" s="42">
        <v>5162206.6999999993</v>
      </c>
      <c r="N62" s="42">
        <v>9584911.7199999988</v>
      </c>
      <c r="O62" s="42">
        <v>14052203.68</v>
      </c>
      <c r="P62" s="47">
        <f t="shared" si="56"/>
        <v>21.387912774683322</v>
      </c>
      <c r="Q62" s="47">
        <f t="shared" si="57"/>
        <v>99.08699595233233</v>
      </c>
      <c r="S62" s="62">
        <v>65701613</v>
      </c>
      <c r="T62" s="28">
        <f t="shared" si="11"/>
        <v>0</v>
      </c>
      <c r="U62" s="28"/>
      <c r="V62" s="40">
        <v>65701613</v>
      </c>
      <c r="W62" s="29"/>
      <c r="X62" s="30"/>
      <c r="Y62" s="38" t="s">
        <v>115</v>
      </c>
      <c r="Z62" s="38"/>
      <c r="AA62" s="38"/>
      <c r="AB62" s="38"/>
      <c r="AC62" s="38"/>
      <c r="AD62" s="38"/>
      <c r="AE62" s="39"/>
      <c r="AF62" s="40">
        <v>65701613</v>
      </c>
      <c r="AG62" s="76">
        <v>65637584.939999998</v>
      </c>
      <c r="AH62" s="76">
        <v>28903024.939999998</v>
      </c>
      <c r="AI62" s="76">
        <v>18113103.139999997</v>
      </c>
      <c r="AJ62" s="76">
        <v>23017575.489999998</v>
      </c>
      <c r="AK62" s="76">
        <v>27768946.73</v>
      </c>
      <c r="AL62" s="75">
        <f t="shared" si="59"/>
        <v>42.26524351845061</v>
      </c>
      <c r="AM62" s="75">
        <f t="shared" si="60"/>
        <v>96.076264638894244</v>
      </c>
      <c r="AO62" s="98"/>
      <c r="AP62" s="104" t="s">
        <v>115</v>
      </c>
      <c r="AQ62" s="109">
        <v>65701613</v>
      </c>
      <c r="AR62" s="111">
        <v>65265505.949999996</v>
      </c>
      <c r="AS62" s="111">
        <v>45368293.210000001</v>
      </c>
      <c r="AT62" s="111">
        <v>32462131.070000004</v>
      </c>
      <c r="AU62" s="111">
        <v>38287816.049999997</v>
      </c>
      <c r="AV62" s="111">
        <v>43649045.159999996</v>
      </c>
      <c r="AW62" s="107">
        <f t="shared" si="62"/>
        <v>66.435271779400594</v>
      </c>
      <c r="AX62" s="107">
        <f t="shared" si="63"/>
        <v>96.21046345728287</v>
      </c>
      <c r="AY62" s="146"/>
      <c r="AZ62" s="98"/>
      <c r="BA62" s="104" t="s">
        <v>115</v>
      </c>
      <c r="BB62" s="40">
        <v>65701613</v>
      </c>
      <c r="BC62" s="200">
        <v>66814377.229999997</v>
      </c>
      <c r="BD62" s="200">
        <v>66814377.229999997</v>
      </c>
      <c r="BE62" s="209">
        <v>50348199.889999993</v>
      </c>
      <c r="BF62" s="40">
        <v>54746193.319999985</v>
      </c>
      <c r="BG62" s="200">
        <v>64473010.819999993</v>
      </c>
      <c r="BH62" s="107"/>
      <c r="BI62" s="107"/>
      <c r="BJ62" s="178"/>
      <c r="BK62" s="189">
        <f t="shared" si="15"/>
        <v>0</v>
      </c>
      <c r="BL62" s="214">
        <f t="shared" si="16"/>
        <v>6699154.7299999967</v>
      </c>
      <c r="BM62" s="216">
        <f t="shared" si="17"/>
        <v>2341366.4100000039</v>
      </c>
      <c r="BN62" s="216">
        <f t="shared" si="18"/>
        <v>2341366.4100000039</v>
      </c>
      <c r="BO62" s="216">
        <f t="shared" si="19"/>
        <v>9726817.5000000075</v>
      </c>
      <c r="BP62" s="216">
        <f t="shared" si="20"/>
        <v>4397993.4299999923</v>
      </c>
    </row>
    <row r="63" spans="1:68" ht="22.5">
      <c r="A63" s="137" t="s">
        <v>116</v>
      </c>
      <c r="B63" s="30"/>
      <c r="C63" s="38" t="s">
        <v>117</v>
      </c>
      <c r="D63" s="38"/>
      <c r="E63" s="38"/>
      <c r="F63" s="38"/>
      <c r="G63" s="38"/>
      <c r="H63" s="38"/>
      <c r="I63" s="39"/>
      <c r="J63" s="40">
        <v>610954206</v>
      </c>
      <c r="K63" s="48">
        <v>610954206</v>
      </c>
      <c r="L63" s="48">
        <v>103028221.58</v>
      </c>
      <c r="M63" s="42">
        <v>29635827.420000002</v>
      </c>
      <c r="N63" s="42">
        <v>57618466</v>
      </c>
      <c r="O63" s="42">
        <v>88042752.600000009</v>
      </c>
      <c r="P63" s="47">
        <f t="shared" si="56"/>
        <v>14.410695881190156</v>
      </c>
      <c r="Q63" s="47">
        <f t="shared" si="57"/>
        <v>85.454986264744974</v>
      </c>
      <c r="S63" s="62">
        <v>610954206</v>
      </c>
      <c r="T63" s="28">
        <f t="shared" si="11"/>
        <v>0</v>
      </c>
      <c r="U63" s="28"/>
      <c r="V63" s="40">
        <v>610954206</v>
      </c>
      <c r="W63" s="29"/>
      <c r="X63" s="30"/>
      <c r="Y63" s="38" t="s">
        <v>117</v>
      </c>
      <c r="Z63" s="38"/>
      <c r="AA63" s="38"/>
      <c r="AB63" s="38"/>
      <c r="AC63" s="38"/>
      <c r="AD63" s="38"/>
      <c r="AE63" s="39"/>
      <c r="AF63" s="40">
        <v>610954206</v>
      </c>
      <c r="AG63" s="76">
        <v>605803753.75</v>
      </c>
      <c r="AH63" s="76">
        <v>263643050.84999999</v>
      </c>
      <c r="AI63" s="76">
        <v>124669880.61</v>
      </c>
      <c r="AJ63" s="76">
        <v>165663816.51000002</v>
      </c>
      <c r="AK63" s="76">
        <v>221046872.84999996</v>
      </c>
      <c r="AL63" s="75">
        <f t="shared" si="59"/>
        <v>36.180595972523669</v>
      </c>
      <c r="AM63" s="75">
        <f t="shared" si="60"/>
        <v>83.84323885546479</v>
      </c>
      <c r="AO63" s="98"/>
      <c r="AP63" s="104" t="s">
        <v>117</v>
      </c>
      <c r="AQ63" s="109">
        <v>610954206</v>
      </c>
      <c r="AR63" s="111">
        <v>567728002.77999997</v>
      </c>
      <c r="AS63" s="111">
        <v>427890238.22000009</v>
      </c>
      <c r="AT63" s="111">
        <v>263913011.41999999</v>
      </c>
      <c r="AU63" s="111">
        <v>313051647.63999993</v>
      </c>
      <c r="AV63" s="111">
        <v>366937129.43000013</v>
      </c>
      <c r="AW63" s="107">
        <f t="shared" si="62"/>
        <v>60.059678094760528</v>
      </c>
      <c r="AX63" s="107">
        <f t="shared" si="63"/>
        <v>85.754966263413351</v>
      </c>
      <c r="AY63" s="146"/>
      <c r="AZ63" s="98"/>
      <c r="BA63" s="104" t="s">
        <v>117</v>
      </c>
      <c r="BB63" s="40">
        <v>610954206</v>
      </c>
      <c r="BC63" s="200">
        <v>621985282.33999991</v>
      </c>
      <c r="BD63" s="200">
        <v>621985282.33999991</v>
      </c>
      <c r="BE63" s="209">
        <v>407296753.04999995</v>
      </c>
      <c r="BF63" s="40">
        <v>511380767.22999996</v>
      </c>
      <c r="BG63" s="200">
        <v>606017252.48999989</v>
      </c>
      <c r="BH63" s="107"/>
      <c r="BI63" s="107"/>
      <c r="BJ63" s="178"/>
      <c r="BK63" s="189">
        <f t="shared" si="15"/>
        <v>0</v>
      </c>
      <c r="BL63" s="214">
        <f t="shared" si="16"/>
        <v>40359623.619999826</v>
      </c>
      <c r="BM63" s="216">
        <f t="shared" si="17"/>
        <v>15968029.850000024</v>
      </c>
      <c r="BN63" s="216">
        <f t="shared" si="18"/>
        <v>15968029.850000024</v>
      </c>
      <c r="BO63" s="216">
        <f t="shared" si="19"/>
        <v>94636485.259999931</v>
      </c>
      <c r="BP63" s="216">
        <f t="shared" si="20"/>
        <v>104084014.18000001</v>
      </c>
    </row>
    <row r="64" spans="1:68">
      <c r="A64" s="137" t="s">
        <v>118</v>
      </c>
      <c r="B64" s="30"/>
      <c r="C64" s="38" t="s">
        <v>119</v>
      </c>
      <c r="D64" s="38"/>
      <c r="E64" s="38"/>
      <c r="F64" s="38"/>
      <c r="G64" s="38"/>
      <c r="H64" s="38"/>
      <c r="I64" s="39"/>
      <c r="J64" s="40">
        <v>260143789</v>
      </c>
      <c r="K64" s="48">
        <v>67914789</v>
      </c>
      <c r="L64" s="48">
        <v>35820.089999999997</v>
      </c>
      <c r="M64" s="46">
        <v>0</v>
      </c>
      <c r="N64" s="42">
        <v>5752.89</v>
      </c>
      <c r="O64" s="42">
        <v>25614.86</v>
      </c>
      <c r="P64" s="47">
        <f t="shared" si="56"/>
        <v>9.8464238175603718E-3</v>
      </c>
      <c r="Q64" s="47">
        <f t="shared" si="57"/>
        <v>71.509758909036819</v>
      </c>
      <c r="S64" s="62">
        <v>260143789</v>
      </c>
      <c r="T64" s="28">
        <f>+J64-S64</f>
        <v>0</v>
      </c>
      <c r="U64" s="28"/>
      <c r="V64" s="40">
        <v>260143789</v>
      </c>
      <c r="W64" s="29"/>
      <c r="X64" s="30"/>
      <c r="Y64" s="38" t="s">
        <v>224</v>
      </c>
      <c r="Z64" s="38"/>
      <c r="AA64" s="38"/>
      <c r="AB64" s="38"/>
      <c r="AC64" s="38"/>
      <c r="AD64" s="38"/>
      <c r="AE64" s="39"/>
      <c r="AF64" s="40">
        <v>260143789</v>
      </c>
      <c r="AG64" s="76">
        <v>63317312.32</v>
      </c>
      <c r="AH64" s="76">
        <v>790366.09</v>
      </c>
      <c r="AI64" s="76">
        <v>745332.69</v>
      </c>
      <c r="AJ64" s="76">
        <v>759497.75</v>
      </c>
      <c r="AK64" s="76">
        <v>776046.69</v>
      </c>
      <c r="AL64" s="75">
        <f t="shared" si="59"/>
        <v>0.29831451789917612</v>
      </c>
      <c r="AM64" s="75">
        <f t="shared" si="60"/>
        <v>98.188257292263131</v>
      </c>
      <c r="AO64" s="98"/>
      <c r="AP64" s="104" t="s">
        <v>224</v>
      </c>
      <c r="AQ64" s="109">
        <v>260143789</v>
      </c>
      <c r="AR64" s="111">
        <v>230751077.14999998</v>
      </c>
      <c r="AS64" s="111">
        <v>202578920.00999999</v>
      </c>
      <c r="AT64" s="111">
        <v>102213914.01000001</v>
      </c>
      <c r="AU64" s="111">
        <v>187251274.63</v>
      </c>
      <c r="AV64" s="111">
        <v>202572631.31</v>
      </c>
      <c r="AW64" s="107">
        <f t="shared" si="62"/>
        <v>77.869485982615558</v>
      </c>
      <c r="AX64" s="107">
        <f t="shared" si="63"/>
        <v>99.996895678978021</v>
      </c>
      <c r="AY64" s="146"/>
      <c r="AZ64" s="98"/>
      <c r="BA64" s="104" t="s">
        <v>224</v>
      </c>
      <c r="BB64" s="40">
        <v>260143789</v>
      </c>
      <c r="BC64" s="200">
        <v>227474702.43000001</v>
      </c>
      <c r="BD64" s="200">
        <v>227474702.43000001</v>
      </c>
      <c r="BE64" s="209">
        <v>208881961.53</v>
      </c>
      <c r="BF64" s="40">
        <v>224156153.30000001</v>
      </c>
      <c r="BG64" s="200">
        <v>227474648.63</v>
      </c>
      <c r="BH64" s="107"/>
      <c r="BI64" s="107"/>
      <c r="BJ64" s="178"/>
      <c r="BK64" s="189">
        <f t="shared" si="15"/>
        <v>0</v>
      </c>
      <c r="BL64" s="214">
        <f t="shared" si="16"/>
        <v>6309330.2199999988</v>
      </c>
      <c r="BM64" s="216">
        <f t="shared" si="17"/>
        <v>53.800000011920929</v>
      </c>
      <c r="BN64" s="216">
        <f t="shared" si="18"/>
        <v>53.800000011920929</v>
      </c>
      <c r="BO64" s="216">
        <f t="shared" si="19"/>
        <v>3318495.3299999833</v>
      </c>
      <c r="BP64" s="216">
        <f t="shared" si="20"/>
        <v>15274191.770000011</v>
      </c>
    </row>
    <row r="65" spans="1:68">
      <c r="A65" s="137" t="s">
        <v>120</v>
      </c>
      <c r="B65" s="30"/>
      <c r="C65" s="38" t="s">
        <v>121</v>
      </c>
      <c r="D65" s="38"/>
      <c r="E65" s="38"/>
      <c r="F65" s="38"/>
      <c r="G65" s="38"/>
      <c r="H65" s="38"/>
      <c r="I65" s="39"/>
      <c r="J65" s="40">
        <v>30000000</v>
      </c>
      <c r="K65" s="46">
        <v>0</v>
      </c>
      <c r="L65" s="46">
        <v>0</v>
      </c>
      <c r="M65" s="46">
        <v>0</v>
      </c>
      <c r="N65" s="46">
        <v>0</v>
      </c>
      <c r="O65" s="46">
        <v>0</v>
      </c>
      <c r="P65" s="47">
        <f t="shared" si="56"/>
        <v>0</v>
      </c>
      <c r="Q65" s="43" t="str">
        <f t="shared" si="57"/>
        <v>n.a.</v>
      </c>
      <c r="S65" s="62">
        <v>30000000</v>
      </c>
      <c r="T65" s="28">
        <f t="shared" si="11"/>
        <v>0</v>
      </c>
      <c r="U65" s="28"/>
      <c r="V65" s="40">
        <v>30000000</v>
      </c>
      <c r="W65" s="29"/>
      <c r="X65" s="30"/>
      <c r="Y65" s="38" t="s">
        <v>121</v>
      </c>
      <c r="Z65" s="38"/>
      <c r="AA65" s="38"/>
      <c r="AB65" s="38"/>
      <c r="AC65" s="38"/>
      <c r="AD65" s="38"/>
      <c r="AE65" s="39"/>
      <c r="AF65" s="40">
        <v>30000000</v>
      </c>
      <c r="AG65" s="76">
        <v>0</v>
      </c>
      <c r="AH65" s="76">
        <v>0</v>
      </c>
      <c r="AI65" s="76">
        <v>0</v>
      </c>
      <c r="AJ65" s="76">
        <v>0</v>
      </c>
      <c r="AK65" s="76">
        <v>0</v>
      </c>
      <c r="AL65" s="75">
        <f t="shared" si="59"/>
        <v>0</v>
      </c>
      <c r="AM65" s="75" t="str">
        <f t="shared" si="60"/>
        <v>n.a.</v>
      </c>
      <c r="AO65" s="98"/>
      <c r="AP65" s="104" t="s">
        <v>121</v>
      </c>
      <c r="AQ65" s="109">
        <v>30000000</v>
      </c>
      <c r="AR65" s="111">
        <v>0</v>
      </c>
      <c r="AS65" s="111">
        <v>0</v>
      </c>
      <c r="AT65" s="111">
        <v>0</v>
      </c>
      <c r="AU65" s="111">
        <v>0</v>
      </c>
      <c r="AV65" s="111">
        <v>0</v>
      </c>
      <c r="AW65" s="107">
        <f t="shared" si="62"/>
        <v>0</v>
      </c>
      <c r="AX65" s="107" t="str">
        <f t="shared" si="63"/>
        <v>n.a.</v>
      </c>
      <c r="AY65" s="146"/>
      <c r="AZ65" s="98"/>
      <c r="BA65" s="104" t="s">
        <v>121</v>
      </c>
      <c r="BB65" s="40">
        <v>30000000</v>
      </c>
      <c r="BC65" s="200">
        <v>13482145.609999999</v>
      </c>
      <c r="BD65" s="200">
        <v>13482145.609999999</v>
      </c>
      <c r="BE65" s="46">
        <v>0</v>
      </c>
      <c r="BF65" s="40">
        <v>7794111.6100000003</v>
      </c>
      <c r="BG65" s="200">
        <v>13343885.609999999</v>
      </c>
      <c r="BH65" s="107"/>
      <c r="BI65" s="107"/>
      <c r="BJ65" s="178"/>
      <c r="BK65" s="189">
        <f t="shared" si="15"/>
        <v>0</v>
      </c>
      <c r="BL65" s="214">
        <f t="shared" si="16"/>
        <v>0</v>
      </c>
      <c r="BM65" s="216">
        <f t="shared" si="17"/>
        <v>138260</v>
      </c>
      <c r="BN65" s="216">
        <f t="shared" si="18"/>
        <v>138260</v>
      </c>
      <c r="BO65" s="216">
        <f t="shared" si="19"/>
        <v>5549773.9999999991</v>
      </c>
      <c r="BP65" s="216">
        <f t="shared" si="20"/>
        <v>7794111.6100000003</v>
      </c>
    </row>
    <row r="66" spans="1:68" ht="22.5">
      <c r="A66" s="137" t="s">
        <v>122</v>
      </c>
      <c r="B66" s="30"/>
      <c r="C66" s="38" t="s">
        <v>123</v>
      </c>
      <c r="D66" s="38"/>
      <c r="E66" s="38"/>
      <c r="F66" s="38"/>
      <c r="G66" s="38"/>
      <c r="H66" s="38"/>
      <c r="I66" s="39"/>
      <c r="J66" s="40">
        <v>94339853</v>
      </c>
      <c r="K66" s="48">
        <v>93939853</v>
      </c>
      <c r="L66" s="48">
        <v>4054402.67</v>
      </c>
      <c r="M66" s="46">
        <v>0</v>
      </c>
      <c r="N66" s="46">
        <v>0</v>
      </c>
      <c r="O66" s="42">
        <v>532900</v>
      </c>
      <c r="P66" s="47">
        <f t="shared" si="56"/>
        <v>0.56487262069403488</v>
      </c>
      <c r="Q66" s="47">
        <f t="shared" si="57"/>
        <v>13.143736411361431</v>
      </c>
      <c r="S66" s="62">
        <v>94339853</v>
      </c>
      <c r="T66" s="28">
        <f>+J66-S66</f>
        <v>0</v>
      </c>
      <c r="U66" s="28"/>
      <c r="V66" s="40">
        <v>94339853</v>
      </c>
      <c r="W66" s="29"/>
      <c r="X66" s="30"/>
      <c r="Y66" s="38" t="s">
        <v>123</v>
      </c>
      <c r="Z66" s="38"/>
      <c r="AA66" s="38"/>
      <c r="AB66" s="38"/>
      <c r="AC66" s="38"/>
      <c r="AD66" s="38"/>
      <c r="AE66" s="39"/>
      <c r="AF66" s="40">
        <v>94339853</v>
      </c>
      <c r="AG66" s="76">
        <v>67373752.5</v>
      </c>
      <c r="AH66" s="76">
        <v>8569801.3499999996</v>
      </c>
      <c r="AI66" s="76">
        <v>5047055.79</v>
      </c>
      <c r="AJ66" s="76">
        <v>5766504.8199999994</v>
      </c>
      <c r="AK66" s="76">
        <v>7678792.8599999994</v>
      </c>
      <c r="AL66" s="75">
        <f t="shared" si="59"/>
        <v>8.1395005565675405</v>
      </c>
      <c r="AM66" s="75">
        <f t="shared" si="60"/>
        <v>89.602927143696277</v>
      </c>
      <c r="AO66" s="98"/>
      <c r="AP66" s="104" t="s">
        <v>123</v>
      </c>
      <c r="AQ66" s="109">
        <v>94339853</v>
      </c>
      <c r="AR66" s="111">
        <v>66309961.749999993</v>
      </c>
      <c r="AS66" s="111">
        <v>31832372.920000002</v>
      </c>
      <c r="AT66" s="111">
        <v>8901606.1099999994</v>
      </c>
      <c r="AU66" s="111">
        <v>16619675.25</v>
      </c>
      <c r="AV66" s="111">
        <v>22303429.829999998</v>
      </c>
      <c r="AW66" s="107">
        <f t="shared" si="62"/>
        <v>23.641577891795102</v>
      </c>
      <c r="AX66" s="107">
        <f t="shared" si="63"/>
        <v>70.06524422810763</v>
      </c>
      <c r="AY66" s="146"/>
      <c r="AZ66" s="98"/>
      <c r="BA66" s="104" t="s">
        <v>123</v>
      </c>
      <c r="BB66" s="40">
        <v>94339853</v>
      </c>
      <c r="BC66" s="200">
        <v>51747087.93</v>
      </c>
      <c r="BD66" s="200">
        <v>51747087.93</v>
      </c>
      <c r="BE66" s="209">
        <v>37478617.429999992</v>
      </c>
      <c r="BF66" s="40">
        <v>47082249.850000001</v>
      </c>
      <c r="BG66" s="200">
        <v>49092963.079999998</v>
      </c>
      <c r="BH66" s="107"/>
      <c r="BI66" s="107"/>
      <c r="BJ66" s="178"/>
      <c r="BK66" s="189">
        <f t="shared" si="15"/>
        <v>0</v>
      </c>
      <c r="BL66" s="214">
        <f t="shared" si="16"/>
        <v>15175187.599999994</v>
      </c>
      <c r="BM66" s="216">
        <f t="shared" si="17"/>
        <v>2654124.8500000015</v>
      </c>
      <c r="BN66" s="216">
        <f t="shared" si="18"/>
        <v>2654124.8500000015</v>
      </c>
      <c r="BO66" s="216">
        <f t="shared" si="19"/>
        <v>2010713.2299999967</v>
      </c>
      <c r="BP66" s="216">
        <f t="shared" si="20"/>
        <v>9603632.4200000092</v>
      </c>
    </row>
    <row r="67" spans="1:68" ht="22.5">
      <c r="A67" s="137" t="s">
        <v>124</v>
      </c>
      <c r="B67" s="30"/>
      <c r="C67" s="38" t="s">
        <v>125</v>
      </c>
      <c r="D67" s="38"/>
      <c r="E67" s="38"/>
      <c r="F67" s="38"/>
      <c r="G67" s="38"/>
      <c r="H67" s="38"/>
      <c r="I67" s="39"/>
      <c r="J67" s="40">
        <v>397690601</v>
      </c>
      <c r="K67" s="48">
        <v>311677136.41999996</v>
      </c>
      <c r="L67" s="48">
        <v>19569857.609999999</v>
      </c>
      <c r="M67" s="42">
        <v>3172053.37</v>
      </c>
      <c r="N67" s="42">
        <v>11757241.309999999</v>
      </c>
      <c r="O67" s="42">
        <v>16120532.759999998</v>
      </c>
      <c r="P67" s="47">
        <f t="shared" si="56"/>
        <v>4.0535362715298362</v>
      </c>
      <c r="Q67" s="47">
        <f t="shared" si="57"/>
        <v>82.374297663579156</v>
      </c>
      <c r="S67" s="62">
        <v>397690601</v>
      </c>
      <c r="T67" s="28">
        <f>+J67-S67</f>
        <v>0</v>
      </c>
      <c r="U67" s="28"/>
      <c r="V67" s="40">
        <v>397690601</v>
      </c>
      <c r="W67" s="29"/>
      <c r="X67" s="30"/>
      <c r="Y67" s="38" t="s">
        <v>125</v>
      </c>
      <c r="Z67" s="38"/>
      <c r="AA67" s="38"/>
      <c r="AB67" s="38"/>
      <c r="AC67" s="38"/>
      <c r="AD67" s="38"/>
      <c r="AE67" s="39"/>
      <c r="AF67" s="40">
        <v>397690601</v>
      </c>
      <c r="AG67" s="76">
        <v>149937880.75</v>
      </c>
      <c r="AH67" s="76">
        <v>41811226.159999996</v>
      </c>
      <c r="AI67" s="76">
        <v>25266989.420000006</v>
      </c>
      <c r="AJ67" s="76">
        <v>33745706.060000002</v>
      </c>
      <c r="AK67" s="76">
        <v>40725978.329999998</v>
      </c>
      <c r="AL67" s="75">
        <f t="shared" si="59"/>
        <v>10.240618769363371</v>
      </c>
      <c r="AM67" s="75">
        <f t="shared" si="60"/>
        <v>97.404410418754395</v>
      </c>
      <c r="AO67" s="98"/>
      <c r="AP67" s="104" t="s">
        <v>125</v>
      </c>
      <c r="AQ67" s="109">
        <v>397690601</v>
      </c>
      <c r="AR67" s="111">
        <v>98814848.400000006</v>
      </c>
      <c r="AS67" s="111">
        <v>65601464.609999999</v>
      </c>
      <c r="AT67" s="111">
        <v>46119547.789999999</v>
      </c>
      <c r="AU67" s="111">
        <v>53293570.780000009</v>
      </c>
      <c r="AV67" s="111">
        <v>60482045.699999996</v>
      </c>
      <c r="AW67" s="107">
        <f t="shared" si="62"/>
        <v>15.208316602885969</v>
      </c>
      <c r="AX67" s="107">
        <f t="shared" si="63"/>
        <v>92.196181990089869</v>
      </c>
      <c r="AY67" s="146"/>
      <c r="AZ67" s="98"/>
      <c r="BA67" s="104" t="s">
        <v>125</v>
      </c>
      <c r="BB67" s="40">
        <v>397690601</v>
      </c>
      <c r="BC67" s="200">
        <v>86390544.980000004</v>
      </c>
      <c r="BD67" s="200">
        <v>86390544.980000004</v>
      </c>
      <c r="BE67" s="209">
        <v>66864484.730000004</v>
      </c>
      <c r="BF67" s="40">
        <v>75368466</v>
      </c>
      <c r="BG67" s="200">
        <v>84094648.039999992</v>
      </c>
      <c r="BH67" s="107"/>
      <c r="BI67" s="107"/>
      <c r="BJ67" s="178"/>
      <c r="BK67" s="189">
        <f t="shared" si="15"/>
        <v>0</v>
      </c>
      <c r="BL67" s="214">
        <f t="shared" si="16"/>
        <v>6382439.0300000086</v>
      </c>
      <c r="BM67" s="216">
        <f t="shared" si="17"/>
        <v>2295896.9400000125</v>
      </c>
      <c r="BN67" s="216">
        <f t="shared" si="18"/>
        <v>2295896.9400000125</v>
      </c>
      <c r="BO67" s="216">
        <f t="shared" si="19"/>
        <v>8726182.0399999917</v>
      </c>
      <c r="BP67" s="216">
        <f t="shared" si="20"/>
        <v>8503981.2699999958</v>
      </c>
    </row>
    <row r="68" spans="1:68" ht="22.5">
      <c r="A68" s="137" t="s">
        <v>126</v>
      </c>
      <c r="B68" s="30"/>
      <c r="C68" s="38" t="s">
        <v>127</v>
      </c>
      <c r="D68" s="31"/>
      <c r="E68" s="32"/>
      <c r="F68" s="31"/>
      <c r="G68" s="33"/>
      <c r="H68" s="33"/>
      <c r="I68" s="34"/>
      <c r="J68" s="40">
        <v>202400000</v>
      </c>
      <c r="K68" s="48">
        <v>202400000</v>
      </c>
      <c r="L68" s="48">
        <v>21509749</v>
      </c>
      <c r="M68" s="42">
        <v>5182387.28</v>
      </c>
      <c r="N68" s="42">
        <v>12210120.050000001</v>
      </c>
      <c r="O68" s="42">
        <v>19731563.550000001</v>
      </c>
      <c r="P68" s="47">
        <f t="shared" si="56"/>
        <v>9.7487962203557323</v>
      </c>
      <c r="Q68" s="47">
        <f t="shared" si="57"/>
        <v>91.733118550104891</v>
      </c>
      <c r="S68" s="62">
        <v>202400000</v>
      </c>
      <c r="T68" s="28">
        <f>+J68-S68</f>
        <v>0</v>
      </c>
      <c r="U68" s="28"/>
      <c r="V68" s="40">
        <v>202400000</v>
      </c>
      <c r="W68" s="29"/>
      <c r="X68" s="30"/>
      <c r="Y68" s="38" t="s">
        <v>127</v>
      </c>
      <c r="Z68" s="31"/>
      <c r="AA68" s="32"/>
      <c r="AB68" s="31"/>
      <c r="AC68" s="33"/>
      <c r="AD68" s="33"/>
      <c r="AE68" s="34"/>
      <c r="AF68" s="40">
        <v>202400000</v>
      </c>
      <c r="AG68" s="76">
        <v>203580736.16</v>
      </c>
      <c r="AH68" s="76">
        <v>42220153.939999998</v>
      </c>
      <c r="AI68" s="76">
        <v>27663818.59</v>
      </c>
      <c r="AJ68" s="76">
        <v>35580665.280000001</v>
      </c>
      <c r="AK68" s="76">
        <v>41780633.210000001</v>
      </c>
      <c r="AL68" s="75">
        <f t="shared" si="59"/>
        <v>20.642605340909093</v>
      </c>
      <c r="AM68" s="75">
        <f t="shared" si="60"/>
        <v>98.958978854921725</v>
      </c>
      <c r="AO68" s="98"/>
      <c r="AP68" s="104" t="s">
        <v>127</v>
      </c>
      <c r="AQ68" s="109">
        <v>202400000</v>
      </c>
      <c r="AR68" s="111">
        <v>104688660.16</v>
      </c>
      <c r="AS68" s="111">
        <v>69160783.640000001</v>
      </c>
      <c r="AT68" s="111">
        <v>47187732.799999997</v>
      </c>
      <c r="AU68" s="111">
        <v>56162847.93</v>
      </c>
      <c r="AV68" s="111">
        <v>66181169.329999998</v>
      </c>
      <c r="AW68" s="107">
        <f t="shared" si="62"/>
        <v>32.69820619071146</v>
      </c>
      <c r="AX68" s="107">
        <f t="shared" si="63"/>
        <v>95.691757448108632</v>
      </c>
      <c r="AY68" s="146"/>
      <c r="AZ68" s="98"/>
      <c r="BA68" s="104" t="s">
        <v>127</v>
      </c>
      <c r="BB68" s="40">
        <v>202400000</v>
      </c>
      <c r="BC68" s="200">
        <v>105728812.91</v>
      </c>
      <c r="BD68" s="200">
        <v>105728812.91</v>
      </c>
      <c r="BE68" s="209">
        <v>74940268.959999993</v>
      </c>
      <c r="BF68" s="40">
        <v>87264015.590000004</v>
      </c>
      <c r="BG68" s="200">
        <v>104511606.73</v>
      </c>
      <c r="BH68" s="107"/>
      <c r="BI68" s="107"/>
      <c r="BJ68" s="178"/>
      <c r="BK68" s="189">
        <f t="shared" si="15"/>
        <v>0</v>
      </c>
      <c r="BL68" s="214">
        <f t="shared" si="16"/>
        <v>8759099.6299999952</v>
      </c>
      <c r="BM68" s="216">
        <f t="shared" si="17"/>
        <v>1217206.1799999923</v>
      </c>
      <c r="BN68" s="216">
        <f t="shared" si="18"/>
        <v>1217206.1799999923</v>
      </c>
      <c r="BO68" s="216">
        <f t="shared" si="19"/>
        <v>17247591.140000001</v>
      </c>
      <c r="BP68" s="216">
        <f t="shared" si="20"/>
        <v>12323746.63000001</v>
      </c>
    </row>
    <row r="69" spans="1:68" ht="33.75">
      <c r="A69" s="137" t="s">
        <v>128</v>
      </c>
      <c r="B69" s="30"/>
      <c r="C69" s="38" t="s">
        <v>129</v>
      </c>
      <c r="D69" s="38"/>
      <c r="E69" s="38"/>
      <c r="F69" s="38"/>
      <c r="G69" s="38"/>
      <c r="H69" s="38"/>
      <c r="I69" s="39"/>
      <c r="J69" s="40">
        <v>6000000</v>
      </c>
      <c r="K69" s="48">
        <v>6000000</v>
      </c>
      <c r="L69" s="48">
        <v>470535.42000000004</v>
      </c>
      <c r="M69" s="46">
        <v>0</v>
      </c>
      <c r="N69" s="46">
        <v>0</v>
      </c>
      <c r="O69" s="42">
        <v>84094.18</v>
      </c>
      <c r="P69" s="47">
        <f t="shared" si="56"/>
        <v>1.4015696666666666</v>
      </c>
      <c r="Q69" s="47">
        <f t="shared" si="57"/>
        <v>17.872019071380425</v>
      </c>
      <c r="S69" s="62">
        <v>6000000</v>
      </c>
      <c r="T69" s="28">
        <f>+J69-S69</f>
        <v>0</v>
      </c>
      <c r="U69" s="28"/>
      <c r="V69" s="40">
        <v>6000000</v>
      </c>
      <c r="W69" s="29"/>
      <c r="X69" s="30"/>
      <c r="Y69" s="38" t="s">
        <v>129</v>
      </c>
      <c r="Z69" s="38"/>
      <c r="AA69" s="38"/>
      <c r="AB69" s="38"/>
      <c r="AC69" s="38"/>
      <c r="AD69" s="38"/>
      <c r="AE69" s="39"/>
      <c r="AF69" s="40">
        <v>6000000</v>
      </c>
      <c r="AG69" s="76">
        <v>6000000</v>
      </c>
      <c r="AH69" s="76">
        <v>969655.76</v>
      </c>
      <c r="AI69" s="76">
        <v>274969.45999999996</v>
      </c>
      <c r="AJ69" s="76">
        <v>406554.20999999996</v>
      </c>
      <c r="AK69" s="76">
        <v>580774.82000000007</v>
      </c>
      <c r="AL69" s="75">
        <f t="shared" si="59"/>
        <v>9.6795803333333339</v>
      </c>
      <c r="AM69" s="75">
        <f t="shared" si="60"/>
        <v>59.89494869808231</v>
      </c>
      <c r="AO69" s="98"/>
      <c r="AP69" s="104" t="s">
        <v>129</v>
      </c>
      <c r="AQ69" s="109">
        <v>6000000</v>
      </c>
      <c r="AR69" s="111">
        <v>5600000</v>
      </c>
      <c r="AS69" s="111">
        <v>4371936.42</v>
      </c>
      <c r="AT69" s="111">
        <v>1229537.6400000001</v>
      </c>
      <c r="AU69" s="111">
        <v>1455806.9100000001</v>
      </c>
      <c r="AV69" s="111">
        <v>1638520.99</v>
      </c>
      <c r="AW69" s="107">
        <f t="shared" si="62"/>
        <v>27.308683166666665</v>
      </c>
      <c r="AX69" s="107">
        <f t="shared" si="63"/>
        <v>37.478152301217591</v>
      </c>
      <c r="AY69" s="146"/>
      <c r="AZ69" s="98"/>
      <c r="BA69" s="104" t="s">
        <v>129</v>
      </c>
      <c r="BB69" s="40">
        <v>6000000</v>
      </c>
      <c r="BC69" s="200">
        <v>3955086.31</v>
      </c>
      <c r="BD69" s="200">
        <v>3955086.31</v>
      </c>
      <c r="BE69" s="209">
        <v>1981812.72</v>
      </c>
      <c r="BF69" s="40">
        <v>2881241.82</v>
      </c>
      <c r="BG69" s="200">
        <v>3834945.21</v>
      </c>
      <c r="BH69" s="107"/>
      <c r="BI69" s="107"/>
      <c r="BJ69" s="178"/>
      <c r="BK69" s="189">
        <f t="shared" si="15"/>
        <v>0</v>
      </c>
      <c r="BL69" s="214">
        <f t="shared" si="16"/>
        <v>343291.73</v>
      </c>
      <c r="BM69" s="216">
        <f t="shared" si="17"/>
        <v>120141.10000000009</v>
      </c>
      <c r="BN69" s="216">
        <f t="shared" si="18"/>
        <v>120141.10000000009</v>
      </c>
      <c r="BO69" s="216">
        <f t="shared" si="19"/>
        <v>953703.39000000013</v>
      </c>
      <c r="BP69" s="216">
        <f t="shared" si="20"/>
        <v>899429.09999999986</v>
      </c>
    </row>
    <row r="70" spans="1:68">
      <c r="A70" s="137" t="s">
        <v>130</v>
      </c>
      <c r="B70" s="30"/>
      <c r="C70" s="38" t="s">
        <v>131</v>
      </c>
      <c r="D70" s="31"/>
      <c r="E70" s="32"/>
      <c r="F70" s="31"/>
      <c r="G70" s="33"/>
      <c r="H70" s="33"/>
      <c r="I70" s="34"/>
      <c r="J70" s="40">
        <v>200000000</v>
      </c>
      <c r="K70" s="48">
        <v>200000000</v>
      </c>
      <c r="L70" s="48">
        <v>119378792.33</v>
      </c>
      <c r="M70" s="46">
        <v>0</v>
      </c>
      <c r="N70" s="42">
        <v>119378792.3</v>
      </c>
      <c r="O70" s="42">
        <v>119378792.33</v>
      </c>
      <c r="P70" s="47">
        <f t="shared" si="56"/>
        <v>59.689396164999998</v>
      </c>
      <c r="Q70" s="47">
        <f t="shared" si="57"/>
        <v>100</v>
      </c>
      <c r="S70" s="62">
        <v>200000000</v>
      </c>
      <c r="T70" s="28">
        <f t="shared" si="11"/>
        <v>0</v>
      </c>
      <c r="U70" s="28"/>
      <c r="V70" s="40">
        <v>200000000</v>
      </c>
      <c r="W70" s="29"/>
      <c r="X70" s="30"/>
      <c r="Y70" s="38" t="s">
        <v>131</v>
      </c>
      <c r="Z70" s="31"/>
      <c r="AA70" s="32"/>
      <c r="AB70" s="31"/>
      <c r="AC70" s="33"/>
      <c r="AD70" s="33"/>
      <c r="AE70" s="34"/>
      <c r="AF70" s="40">
        <v>200000000</v>
      </c>
      <c r="AG70" s="76">
        <v>200000000</v>
      </c>
      <c r="AH70" s="76">
        <v>200000000</v>
      </c>
      <c r="AI70" s="76">
        <v>119378792.33</v>
      </c>
      <c r="AJ70" s="76">
        <v>135495894.78</v>
      </c>
      <c r="AK70" s="76">
        <v>135495894.78</v>
      </c>
      <c r="AL70" s="75">
        <f t="shared" si="59"/>
        <v>67.747947389999993</v>
      </c>
      <c r="AM70" s="75">
        <f t="shared" si="60"/>
        <v>67.747947389999993</v>
      </c>
      <c r="AO70" s="98"/>
      <c r="AP70" s="104" t="s">
        <v>131</v>
      </c>
      <c r="AQ70" s="109">
        <v>200000000</v>
      </c>
      <c r="AR70" s="111">
        <v>190310000</v>
      </c>
      <c r="AS70" s="111">
        <v>183881498.72</v>
      </c>
      <c r="AT70" s="111">
        <v>135595752.78</v>
      </c>
      <c r="AU70" s="111">
        <v>171025539.72</v>
      </c>
      <c r="AV70" s="111">
        <v>171571498.72</v>
      </c>
      <c r="AW70" s="107">
        <f t="shared" si="62"/>
        <v>85.785749359999997</v>
      </c>
      <c r="AX70" s="107">
        <f t="shared" si="63"/>
        <v>93.305471140005949</v>
      </c>
      <c r="AY70" s="146"/>
      <c r="AZ70" s="98"/>
      <c r="BA70" s="104" t="s">
        <v>131</v>
      </c>
      <c r="BB70" s="40">
        <v>200000000</v>
      </c>
      <c r="BC70" s="200">
        <v>190310000</v>
      </c>
      <c r="BD70" s="200">
        <v>190310000</v>
      </c>
      <c r="BE70" s="209">
        <v>178297311.74000001</v>
      </c>
      <c r="BF70" s="40">
        <v>183785537.61000001</v>
      </c>
      <c r="BG70" s="200">
        <v>188678890.52000001</v>
      </c>
      <c r="BH70" s="107"/>
      <c r="BI70" s="107"/>
      <c r="BJ70" s="178"/>
      <c r="BK70" s="189">
        <f t="shared" si="15"/>
        <v>0</v>
      </c>
      <c r="BL70" s="214">
        <f t="shared" si="16"/>
        <v>6725813.0200000107</v>
      </c>
      <c r="BM70" s="216">
        <f t="shared" si="17"/>
        <v>1631109.4799999893</v>
      </c>
      <c r="BN70" s="216">
        <f t="shared" si="18"/>
        <v>1631109.4799999893</v>
      </c>
      <c r="BO70" s="216">
        <f t="shared" si="19"/>
        <v>4893352.9099999964</v>
      </c>
      <c r="BP70" s="216">
        <f t="shared" si="20"/>
        <v>5488225.8700000048</v>
      </c>
    </row>
    <row r="71" spans="1:68">
      <c r="A71" s="137" t="s">
        <v>132</v>
      </c>
      <c r="B71" s="30"/>
      <c r="C71" s="38" t="s">
        <v>133</v>
      </c>
      <c r="D71" s="31"/>
      <c r="E71" s="32"/>
      <c r="F71" s="31"/>
      <c r="G71" s="33"/>
      <c r="H71" s="33"/>
      <c r="I71" s="34"/>
      <c r="J71" s="40">
        <v>298494664</v>
      </c>
      <c r="K71" s="48">
        <v>298494664</v>
      </c>
      <c r="L71" s="48">
        <v>593268</v>
      </c>
      <c r="M71" s="46">
        <v>0</v>
      </c>
      <c r="N71" s="46">
        <v>0</v>
      </c>
      <c r="O71" s="42">
        <v>59905</v>
      </c>
      <c r="P71" s="47">
        <f t="shared" si="56"/>
        <v>2.006903547193728E-2</v>
      </c>
      <c r="Q71" s="47">
        <f t="shared" si="57"/>
        <v>10.097460169771503</v>
      </c>
      <c r="S71" s="62">
        <v>298494664</v>
      </c>
      <c r="T71" s="28">
        <f t="shared" si="11"/>
        <v>0</v>
      </c>
      <c r="U71" s="28"/>
      <c r="V71" s="40">
        <v>298494664</v>
      </c>
      <c r="W71" s="29"/>
      <c r="X71" s="30"/>
      <c r="Y71" s="38" t="s">
        <v>133</v>
      </c>
      <c r="Z71" s="31"/>
      <c r="AA71" s="32"/>
      <c r="AB71" s="31"/>
      <c r="AC71" s="33"/>
      <c r="AD71" s="33"/>
      <c r="AE71" s="34"/>
      <c r="AF71" s="40">
        <v>298494664</v>
      </c>
      <c r="AG71" s="76">
        <v>224694985</v>
      </c>
      <c r="AH71" s="76">
        <v>95706477</v>
      </c>
      <c r="AI71" s="76">
        <v>1119820</v>
      </c>
      <c r="AJ71" s="76">
        <v>73549377</v>
      </c>
      <c r="AK71" s="76">
        <v>75869457</v>
      </c>
      <c r="AL71" s="75">
        <f t="shared" si="59"/>
        <v>25.417357879469499</v>
      </c>
      <c r="AM71" s="75">
        <f t="shared" si="60"/>
        <v>79.273064246216066</v>
      </c>
      <c r="AO71" s="98"/>
      <c r="AP71" s="104" t="s">
        <v>133</v>
      </c>
      <c r="AQ71" s="109">
        <v>298494664</v>
      </c>
      <c r="AR71" s="111">
        <v>204968794.97</v>
      </c>
      <c r="AS71" s="111">
        <v>166265332.56999999</v>
      </c>
      <c r="AT71" s="111">
        <v>87445012</v>
      </c>
      <c r="AU71" s="111">
        <v>145436318</v>
      </c>
      <c r="AV71" s="111">
        <v>153185983.40000001</v>
      </c>
      <c r="AW71" s="107">
        <f t="shared" si="62"/>
        <v>51.31950479355973</v>
      </c>
      <c r="AX71" s="107">
        <f t="shared" si="63"/>
        <v>92.133447804283918</v>
      </c>
      <c r="AY71" s="146"/>
      <c r="AZ71" s="98"/>
      <c r="BA71" s="104" t="s">
        <v>133</v>
      </c>
      <c r="BB71" s="40">
        <v>298494664</v>
      </c>
      <c r="BC71" s="200">
        <v>204959335.47</v>
      </c>
      <c r="BD71" s="200">
        <v>204959335.47</v>
      </c>
      <c r="BE71" s="209">
        <v>185702971.00999999</v>
      </c>
      <c r="BF71" s="40">
        <v>191390302.75</v>
      </c>
      <c r="BG71" s="200">
        <v>204938005.84999999</v>
      </c>
      <c r="BH71" s="107"/>
      <c r="BI71" s="107"/>
      <c r="BJ71" s="178"/>
      <c r="BK71" s="189">
        <f t="shared" si="15"/>
        <v>0</v>
      </c>
      <c r="BL71" s="214">
        <f t="shared" si="16"/>
        <v>32516987.609999985</v>
      </c>
      <c r="BM71" s="216">
        <f t="shared" si="17"/>
        <v>21329.620000004768</v>
      </c>
      <c r="BN71" s="216">
        <f t="shared" si="18"/>
        <v>21329.620000004768</v>
      </c>
      <c r="BO71" s="216">
        <f t="shared" si="19"/>
        <v>13547703.099999994</v>
      </c>
      <c r="BP71" s="216">
        <f t="shared" si="20"/>
        <v>5687331.7400000095</v>
      </c>
    </row>
    <row r="72" spans="1:68">
      <c r="B72" s="30" t="s">
        <v>134</v>
      </c>
      <c r="C72" s="38"/>
      <c r="D72" s="38"/>
      <c r="E72" s="38"/>
      <c r="F72" s="38"/>
      <c r="G72" s="38"/>
      <c r="H72" s="38"/>
      <c r="I72" s="39"/>
      <c r="J72" s="44">
        <f t="shared" ref="J72:O72" si="73">J73</f>
        <v>21000000</v>
      </c>
      <c r="K72" s="44">
        <f t="shared" si="73"/>
        <v>21000000</v>
      </c>
      <c r="L72" s="35">
        <f t="shared" si="73"/>
        <v>0</v>
      </c>
      <c r="M72" s="35">
        <f t="shared" si="73"/>
        <v>0</v>
      </c>
      <c r="N72" s="35">
        <f t="shared" si="73"/>
        <v>0</v>
      </c>
      <c r="O72" s="35">
        <f t="shared" si="73"/>
        <v>0</v>
      </c>
      <c r="P72" s="45">
        <f t="shared" si="56"/>
        <v>0</v>
      </c>
      <c r="Q72" s="36" t="str">
        <f t="shared" si="57"/>
        <v>n.a.</v>
      </c>
      <c r="S72" s="62">
        <v>21000000</v>
      </c>
      <c r="T72" s="28">
        <f t="shared" si="11"/>
        <v>0</v>
      </c>
      <c r="U72" s="28"/>
      <c r="V72" s="140">
        <f>+V73</f>
        <v>21000000</v>
      </c>
      <c r="W72" s="29"/>
      <c r="X72" s="30" t="s">
        <v>134</v>
      </c>
      <c r="Y72" s="38"/>
      <c r="Z72" s="38"/>
      <c r="AA72" s="38"/>
      <c r="AB72" s="38"/>
      <c r="AC72" s="38"/>
      <c r="AD72" s="38"/>
      <c r="AE72" s="39"/>
      <c r="AF72" s="44">
        <f t="shared" ref="AF72:AK72" si="74">AF73</f>
        <v>21000000</v>
      </c>
      <c r="AG72" s="77">
        <f t="shared" si="74"/>
        <v>21000000</v>
      </c>
      <c r="AH72" s="77">
        <f t="shared" si="74"/>
        <v>8304641.4000000004</v>
      </c>
      <c r="AI72" s="77">
        <f t="shared" si="74"/>
        <v>0</v>
      </c>
      <c r="AJ72" s="77">
        <f t="shared" si="74"/>
        <v>0</v>
      </c>
      <c r="AK72" s="77">
        <f t="shared" si="74"/>
        <v>5885686.4800000004</v>
      </c>
      <c r="AL72" s="73">
        <f t="shared" si="59"/>
        <v>28.027078476190475</v>
      </c>
      <c r="AM72" s="73">
        <f t="shared" si="60"/>
        <v>70.872253195664783</v>
      </c>
      <c r="AO72" s="98" t="s">
        <v>134</v>
      </c>
      <c r="AP72" s="104"/>
      <c r="AQ72" s="110">
        <f t="shared" ref="AQ72:AV72" si="75">AQ73</f>
        <v>21000000</v>
      </c>
      <c r="AR72" s="101">
        <f t="shared" si="75"/>
        <v>21000000</v>
      </c>
      <c r="AS72" s="101">
        <f t="shared" si="75"/>
        <v>19618954.920000002</v>
      </c>
      <c r="AT72" s="101">
        <f t="shared" si="75"/>
        <v>8283788.3799999999</v>
      </c>
      <c r="AU72" s="101">
        <f t="shared" si="75"/>
        <v>8894629.0399999991</v>
      </c>
      <c r="AV72" s="101">
        <f t="shared" si="75"/>
        <v>12084782.48</v>
      </c>
      <c r="AW72" s="102">
        <f t="shared" si="62"/>
        <v>57.546583238095238</v>
      </c>
      <c r="AX72" s="102">
        <f t="shared" si="63"/>
        <v>61.597483297545594</v>
      </c>
      <c r="AY72" s="145"/>
      <c r="AZ72" s="98" t="s">
        <v>134</v>
      </c>
      <c r="BA72" s="104"/>
      <c r="BB72" s="52">
        <f t="shared" ref="BB72:BI72" si="76">BB73</f>
        <v>21000000</v>
      </c>
      <c r="BC72" s="52">
        <f t="shared" si="76"/>
        <v>29988786.59</v>
      </c>
      <c r="BD72" s="52">
        <f t="shared" si="76"/>
        <v>29988786.59</v>
      </c>
      <c r="BE72" s="35">
        <f t="shared" si="76"/>
        <v>21052421.170000002</v>
      </c>
      <c r="BF72" s="52">
        <f t="shared" si="76"/>
        <v>26177533.299999997</v>
      </c>
      <c r="BG72" s="52">
        <f t="shared" si="76"/>
        <v>29988786.59</v>
      </c>
      <c r="BH72" s="110">
        <f t="shared" si="76"/>
        <v>0</v>
      </c>
      <c r="BI72" s="110">
        <f t="shared" si="76"/>
        <v>0</v>
      </c>
      <c r="BJ72" s="180"/>
      <c r="BK72" s="189">
        <f t="shared" si="15"/>
        <v>0</v>
      </c>
      <c r="BL72" s="214">
        <f t="shared" si="16"/>
        <v>8967638.6900000013</v>
      </c>
      <c r="BM72" s="216">
        <f t="shared" si="17"/>
        <v>0</v>
      </c>
      <c r="BN72" s="216">
        <f t="shared" si="18"/>
        <v>0</v>
      </c>
      <c r="BO72" s="216">
        <f t="shared" si="19"/>
        <v>3811253.2900000028</v>
      </c>
      <c r="BP72" s="216">
        <f t="shared" si="20"/>
        <v>5125112.1299999952</v>
      </c>
    </row>
    <row r="73" spans="1:68" ht="22.5">
      <c r="A73" s="137" t="s">
        <v>135</v>
      </c>
      <c r="B73" s="30"/>
      <c r="C73" s="38" t="s">
        <v>136</v>
      </c>
      <c r="D73" s="38"/>
      <c r="E73" s="38"/>
      <c r="F73" s="38"/>
      <c r="G73" s="38"/>
      <c r="H73" s="38"/>
      <c r="I73" s="39"/>
      <c r="J73" s="40">
        <v>21000000</v>
      </c>
      <c r="K73" s="48">
        <v>21000000</v>
      </c>
      <c r="L73" s="46">
        <v>0</v>
      </c>
      <c r="M73" s="46">
        <v>0</v>
      </c>
      <c r="N73" s="46">
        <v>0</v>
      </c>
      <c r="O73" s="46">
        <v>0</v>
      </c>
      <c r="P73" s="47">
        <f t="shared" si="56"/>
        <v>0</v>
      </c>
      <c r="Q73" s="43" t="str">
        <f t="shared" si="57"/>
        <v>n.a.</v>
      </c>
      <c r="S73" s="62">
        <v>21000000</v>
      </c>
      <c r="T73" s="28">
        <f t="shared" si="11"/>
        <v>0</v>
      </c>
      <c r="U73" s="28"/>
      <c r="V73" s="40">
        <v>21000000</v>
      </c>
      <c r="W73" s="29"/>
      <c r="X73" s="30"/>
      <c r="Y73" s="38" t="s">
        <v>136</v>
      </c>
      <c r="Z73" s="38"/>
      <c r="AA73" s="38"/>
      <c r="AB73" s="38"/>
      <c r="AC73" s="38"/>
      <c r="AD73" s="38"/>
      <c r="AE73" s="39"/>
      <c r="AF73" s="40">
        <v>21000000</v>
      </c>
      <c r="AG73" s="76">
        <v>21000000</v>
      </c>
      <c r="AH73" s="76">
        <v>8304641.4000000004</v>
      </c>
      <c r="AI73" s="76">
        <v>0</v>
      </c>
      <c r="AJ73" s="76">
        <v>0</v>
      </c>
      <c r="AK73" s="76">
        <v>5885686.4800000004</v>
      </c>
      <c r="AL73" s="75">
        <f t="shared" si="59"/>
        <v>28.027078476190475</v>
      </c>
      <c r="AM73" s="75">
        <f t="shared" si="60"/>
        <v>70.872253195664783</v>
      </c>
      <c r="AO73" s="98"/>
      <c r="AP73" s="104" t="s">
        <v>136</v>
      </c>
      <c r="AQ73" s="109">
        <v>21000000</v>
      </c>
      <c r="AR73" s="111">
        <v>21000000</v>
      </c>
      <c r="AS73" s="111">
        <v>19618954.920000002</v>
      </c>
      <c r="AT73" s="111">
        <v>8283788.3799999999</v>
      </c>
      <c r="AU73" s="111">
        <v>8894629.0399999991</v>
      </c>
      <c r="AV73" s="111">
        <v>12084782.48</v>
      </c>
      <c r="AW73" s="107">
        <f t="shared" si="62"/>
        <v>57.546583238095238</v>
      </c>
      <c r="AX73" s="107">
        <f t="shared" si="63"/>
        <v>61.597483297545594</v>
      </c>
      <c r="AY73" s="146"/>
      <c r="AZ73" s="98"/>
      <c r="BA73" s="104" t="s">
        <v>136</v>
      </c>
      <c r="BB73" s="40">
        <v>21000000</v>
      </c>
      <c r="BC73" s="200">
        <v>29988786.59</v>
      </c>
      <c r="BD73" s="200">
        <v>29988786.59</v>
      </c>
      <c r="BE73" s="46">
        <v>21052421.170000002</v>
      </c>
      <c r="BF73" s="40">
        <v>26177533.299999997</v>
      </c>
      <c r="BG73" s="200">
        <v>29988786.59</v>
      </c>
      <c r="BH73" s="107"/>
      <c r="BI73" s="107"/>
      <c r="BJ73" s="178"/>
      <c r="BK73" s="189">
        <f t="shared" si="15"/>
        <v>0</v>
      </c>
      <c r="BL73" s="214">
        <f t="shared" si="16"/>
        <v>8967638.6900000013</v>
      </c>
      <c r="BM73" s="216">
        <f t="shared" si="17"/>
        <v>0</v>
      </c>
      <c r="BN73" s="216">
        <f t="shared" si="18"/>
        <v>0</v>
      </c>
      <c r="BO73" s="216">
        <f t="shared" si="19"/>
        <v>3811253.2900000028</v>
      </c>
      <c r="BP73" s="216">
        <f t="shared" si="20"/>
        <v>5125112.1299999952</v>
      </c>
    </row>
    <row r="74" spans="1:68">
      <c r="B74" s="30" t="s">
        <v>137</v>
      </c>
      <c r="C74" s="38"/>
      <c r="D74" s="38"/>
      <c r="E74" s="38"/>
      <c r="F74" s="38"/>
      <c r="G74" s="38"/>
      <c r="H74" s="38"/>
      <c r="I74" s="39"/>
      <c r="J74" s="44">
        <f t="shared" ref="J74:O74" si="77">J76+J75</f>
        <v>40236011.859999999</v>
      </c>
      <c r="K74" s="44">
        <f t="shared" si="77"/>
        <v>40104002.780000001</v>
      </c>
      <c r="L74" s="44">
        <f t="shared" si="77"/>
        <v>4071280.8200000003</v>
      </c>
      <c r="M74" s="44">
        <f t="shared" si="77"/>
        <v>518458.79000000004</v>
      </c>
      <c r="N74" s="44">
        <f t="shared" si="77"/>
        <v>1494712.21</v>
      </c>
      <c r="O74" s="44">
        <f t="shared" si="77"/>
        <v>3134534.9600000004</v>
      </c>
      <c r="P74" s="45">
        <f t="shared" si="56"/>
        <v>7.7903718959685202</v>
      </c>
      <c r="Q74" s="45">
        <f t="shared" si="57"/>
        <v>76.991371968293748</v>
      </c>
      <c r="S74" s="62">
        <v>40236011.850000001</v>
      </c>
      <c r="T74" s="28">
        <f t="shared" si="11"/>
        <v>9.9999979138374329E-3</v>
      </c>
      <c r="U74" s="28"/>
      <c r="V74" s="140">
        <f>SUM(V75:V76)</f>
        <v>40236011.859999999</v>
      </c>
      <c r="W74" s="29"/>
      <c r="X74" s="30" t="s">
        <v>137</v>
      </c>
      <c r="Y74" s="38"/>
      <c r="Z74" s="38"/>
      <c r="AA74" s="38"/>
      <c r="AB74" s="38"/>
      <c r="AC74" s="38"/>
      <c r="AD74" s="38"/>
      <c r="AE74" s="39"/>
      <c r="AF74" s="77">
        <f t="shared" ref="AF74:AK74" si="78">SUM(AF75:AF76)</f>
        <v>40236011.859999999</v>
      </c>
      <c r="AG74" s="77">
        <f t="shared" si="78"/>
        <v>40242161.969999999</v>
      </c>
      <c r="AH74" s="77">
        <f t="shared" si="78"/>
        <v>10330624.970000001</v>
      </c>
      <c r="AI74" s="77">
        <f t="shared" si="78"/>
        <v>5191252.4799999995</v>
      </c>
      <c r="AJ74" s="77">
        <f t="shared" si="78"/>
        <v>7190220.2599999979</v>
      </c>
      <c r="AK74" s="77">
        <f t="shared" si="78"/>
        <v>8956959.9099999983</v>
      </c>
      <c r="AL74" s="78">
        <f t="shared" si="59"/>
        <v>22.261052962121276</v>
      </c>
      <c r="AM74" s="78">
        <f t="shared" si="60"/>
        <v>86.702982017166363</v>
      </c>
      <c r="AO74" s="98" t="s">
        <v>137</v>
      </c>
      <c r="AP74" s="104"/>
      <c r="AQ74" s="101">
        <f t="shared" ref="AQ74:AV74" si="79">SUM(AQ75:AQ76)</f>
        <v>40236011.859999999</v>
      </c>
      <c r="AR74" s="101">
        <f t="shared" si="79"/>
        <v>34136487.75</v>
      </c>
      <c r="AS74" s="101">
        <f t="shared" si="79"/>
        <v>16901859.780000001</v>
      </c>
      <c r="AT74" s="101">
        <f t="shared" si="79"/>
        <v>10624379.640000002</v>
      </c>
      <c r="AU74" s="101">
        <f t="shared" si="79"/>
        <v>13220178.720000004</v>
      </c>
      <c r="AV74" s="101">
        <f t="shared" si="79"/>
        <v>14934375.739999998</v>
      </c>
      <c r="AW74" s="113">
        <f t="shared" si="62"/>
        <v>37.116938408219262</v>
      </c>
      <c r="AX74" s="113">
        <f t="shared" si="63"/>
        <v>88.359363610813233</v>
      </c>
      <c r="AY74" s="147"/>
      <c r="AZ74" s="98" t="s">
        <v>137</v>
      </c>
      <c r="BA74" s="104"/>
      <c r="BB74" s="72">
        <f t="shared" ref="BB74:BG74" si="80">SUM(BB75:BB76)</f>
        <v>40236011.859999999</v>
      </c>
      <c r="BC74" s="72">
        <f t="shared" si="80"/>
        <v>36010888.38000001</v>
      </c>
      <c r="BD74" s="72">
        <f t="shared" si="80"/>
        <v>36010888.38000001</v>
      </c>
      <c r="BE74" s="35">
        <f t="shared" si="80"/>
        <v>17106539.169999998</v>
      </c>
      <c r="BF74" s="72">
        <f t="shared" si="80"/>
        <v>22654680.290000003</v>
      </c>
      <c r="BG74" s="72">
        <f t="shared" si="80"/>
        <v>34737522.38000001</v>
      </c>
      <c r="BH74" s="113"/>
      <c r="BI74" s="113"/>
      <c r="BJ74" s="179"/>
      <c r="BK74" s="189">
        <f t="shared" si="15"/>
        <v>0</v>
      </c>
      <c r="BL74" s="214">
        <f t="shared" si="16"/>
        <v>2172163.4299999997</v>
      </c>
      <c r="BM74" s="216">
        <f t="shared" si="17"/>
        <v>1273366</v>
      </c>
      <c r="BN74" s="216">
        <f t="shared" si="18"/>
        <v>1273366</v>
      </c>
      <c r="BO74" s="216">
        <f t="shared" si="19"/>
        <v>12082842.090000007</v>
      </c>
      <c r="BP74" s="216">
        <f t="shared" si="20"/>
        <v>5548141.1200000048</v>
      </c>
    </row>
    <row r="75" spans="1:68" ht="22.5">
      <c r="A75" s="137" t="s">
        <v>138</v>
      </c>
      <c r="B75" s="30"/>
      <c r="C75" s="38" t="s">
        <v>139</v>
      </c>
      <c r="D75" s="38"/>
      <c r="E75" s="38"/>
      <c r="F75" s="38"/>
      <c r="G75" s="38"/>
      <c r="H75" s="38"/>
      <c r="I75" s="39"/>
      <c r="J75" s="40">
        <v>19750685</v>
      </c>
      <c r="K75" s="48">
        <v>19619437.52</v>
      </c>
      <c r="L75" s="48">
        <v>949037.51</v>
      </c>
      <c r="M75" s="46">
        <v>0</v>
      </c>
      <c r="N75" s="42">
        <v>54073.53</v>
      </c>
      <c r="O75" s="42">
        <v>310024.34000000003</v>
      </c>
      <c r="P75" s="47">
        <f t="shared" si="56"/>
        <v>1.5696890512911326</v>
      </c>
      <c r="Q75" s="47">
        <f t="shared" si="57"/>
        <v>32.667237778620581</v>
      </c>
      <c r="S75" s="62">
        <v>19750685</v>
      </c>
      <c r="T75" s="28">
        <f>+J75-S75</f>
        <v>0</v>
      </c>
      <c r="U75" s="28"/>
      <c r="V75" s="40">
        <v>19750685</v>
      </c>
      <c r="W75" s="29"/>
      <c r="X75" s="30"/>
      <c r="Y75" s="38" t="s">
        <v>139</v>
      </c>
      <c r="Z75" s="38"/>
      <c r="AA75" s="38"/>
      <c r="AB75" s="38"/>
      <c r="AC75" s="38"/>
      <c r="AD75" s="38"/>
      <c r="AE75" s="39"/>
      <c r="AF75" s="40">
        <v>19750685</v>
      </c>
      <c r="AG75" s="76">
        <v>19652694.289999999</v>
      </c>
      <c r="AH75" s="76">
        <v>2321823.7399999998</v>
      </c>
      <c r="AI75" s="76">
        <v>993677.13000000024</v>
      </c>
      <c r="AJ75" s="76">
        <v>1400587.51</v>
      </c>
      <c r="AK75" s="76">
        <v>1679853.0999999999</v>
      </c>
      <c r="AL75" s="75">
        <f t="shared" si="59"/>
        <v>8.505290322841967</v>
      </c>
      <c r="AM75" s="75">
        <f t="shared" si="60"/>
        <v>72.350586784852155</v>
      </c>
      <c r="AO75" s="98"/>
      <c r="AP75" s="104" t="s">
        <v>139</v>
      </c>
      <c r="AQ75" s="109">
        <v>19750685</v>
      </c>
      <c r="AR75" s="111">
        <v>13460791.600000001</v>
      </c>
      <c r="AS75" s="111">
        <v>3683828.31</v>
      </c>
      <c r="AT75" s="111">
        <v>1880188.19</v>
      </c>
      <c r="AU75" s="111">
        <v>2722053.3200000003</v>
      </c>
      <c r="AV75" s="111">
        <v>3005275.91</v>
      </c>
      <c r="AW75" s="107">
        <f t="shared" si="62"/>
        <v>15.216059139214666</v>
      </c>
      <c r="AX75" s="107">
        <f t="shared" si="63"/>
        <v>81.580238195194283</v>
      </c>
      <c r="AY75" s="146"/>
      <c r="AZ75" s="98"/>
      <c r="BA75" s="104" t="s">
        <v>139</v>
      </c>
      <c r="BB75" s="40">
        <v>19750685</v>
      </c>
      <c r="BC75" s="230">
        <v>15191269.440000001</v>
      </c>
      <c r="BD75" s="230">
        <v>15191269.440000001</v>
      </c>
      <c r="BE75" s="231">
        <v>3671983.6100000003</v>
      </c>
      <c r="BF75" s="231">
        <v>6746201.8900000015</v>
      </c>
      <c r="BG75" s="231">
        <v>13917903.439999999</v>
      </c>
      <c r="BH75" s="107"/>
      <c r="BI75" s="107"/>
      <c r="BJ75" s="178"/>
      <c r="BK75" s="189">
        <f t="shared" si="15"/>
        <v>0</v>
      </c>
      <c r="BL75" s="214">
        <f t="shared" si="16"/>
        <v>666707.70000000019</v>
      </c>
      <c r="BM75" s="216">
        <f t="shared" si="17"/>
        <v>1273366.0000000019</v>
      </c>
      <c r="BN75" s="216">
        <f t="shared" si="18"/>
        <v>1273366.0000000019</v>
      </c>
      <c r="BO75" s="216">
        <f t="shared" si="19"/>
        <v>7171701.549999998</v>
      </c>
      <c r="BP75" s="216">
        <f t="shared" si="20"/>
        <v>3074218.2800000012</v>
      </c>
    </row>
    <row r="76" spans="1:68">
      <c r="A76" s="137" t="s">
        <v>50</v>
      </c>
      <c r="B76" s="30"/>
      <c r="C76" s="38" t="s">
        <v>140</v>
      </c>
      <c r="D76" s="38"/>
      <c r="E76" s="38"/>
      <c r="F76" s="38"/>
      <c r="G76" s="38"/>
      <c r="H76" s="38"/>
      <c r="I76" s="39"/>
      <c r="J76" s="40">
        <v>20485326.860000003</v>
      </c>
      <c r="K76" s="48">
        <v>20484565.260000002</v>
      </c>
      <c r="L76" s="48">
        <v>3122243.31</v>
      </c>
      <c r="M76" s="42">
        <v>518458.79000000004</v>
      </c>
      <c r="N76" s="42">
        <v>1440638.68</v>
      </c>
      <c r="O76" s="42">
        <v>2824510.6200000006</v>
      </c>
      <c r="P76" s="47">
        <f t="shared" ref="P76:P107" si="81">IFERROR(+O76/J76*100,"n.a.")</f>
        <v>13.78796950277219</v>
      </c>
      <c r="Q76" s="47">
        <f t="shared" ref="Q76:Q107" si="82">IFERROR(+O76/L76*100,"n.a.")</f>
        <v>90.464141950551593</v>
      </c>
      <c r="S76" s="62">
        <v>20485326.850000001</v>
      </c>
      <c r="T76" s="28">
        <f t="shared" si="11"/>
        <v>1.0000001639127731E-2</v>
      </c>
      <c r="U76" s="28"/>
      <c r="V76" s="40">
        <v>20485326.859999999</v>
      </c>
      <c r="W76" s="29"/>
      <c r="X76" s="30"/>
      <c r="Y76" s="38" t="s">
        <v>140</v>
      </c>
      <c r="Z76" s="38"/>
      <c r="AA76" s="38"/>
      <c r="AB76" s="38"/>
      <c r="AC76" s="38"/>
      <c r="AD76" s="38"/>
      <c r="AE76" s="39"/>
      <c r="AF76" s="40">
        <v>20485326.860000003</v>
      </c>
      <c r="AG76" s="76">
        <v>20589467.679999996</v>
      </c>
      <c r="AH76" s="76">
        <v>8008801.2300000004</v>
      </c>
      <c r="AI76" s="76">
        <v>4197575.3499999996</v>
      </c>
      <c r="AJ76" s="76">
        <v>5789632.7499999981</v>
      </c>
      <c r="AK76" s="76">
        <v>7277106.8099999987</v>
      </c>
      <c r="AL76" s="75">
        <f t="shared" ref="AL76:AL107" si="83">IFERROR(+AK76/AF76*100,"n.a.")</f>
        <v>35.52350841035102</v>
      </c>
      <c r="AM76" s="75">
        <f t="shared" ref="AM76:AM107" si="84">IFERROR(+AK76/AH76*100,"n.a.")</f>
        <v>90.86387089669347</v>
      </c>
      <c r="AO76" s="98"/>
      <c r="AP76" s="104" t="s">
        <v>140</v>
      </c>
      <c r="AQ76" s="109">
        <v>20485326.860000003</v>
      </c>
      <c r="AR76" s="111">
        <v>20675696.150000002</v>
      </c>
      <c r="AS76" s="111">
        <v>13218031.470000003</v>
      </c>
      <c r="AT76" s="111">
        <v>8744191.450000003</v>
      </c>
      <c r="AU76" s="111">
        <v>10498125.400000004</v>
      </c>
      <c r="AV76" s="111">
        <v>11929099.829999998</v>
      </c>
      <c r="AW76" s="107">
        <f t="shared" ref="AW76:AW107" si="85">IFERROR(+AV76/AQ76*100,"n.a.")</f>
        <v>58.232411479325528</v>
      </c>
      <c r="AX76" s="107">
        <f t="shared" ref="AX76:AX107" si="86">IFERROR(+AV76/AS76*100,"n.a.")</f>
        <v>90.248686856848565</v>
      </c>
      <c r="AY76" s="146"/>
      <c r="AZ76" s="98"/>
      <c r="BA76" s="104" t="s">
        <v>140</v>
      </c>
      <c r="BB76" s="40">
        <v>20485326.860000003</v>
      </c>
      <c r="BC76" s="230">
        <v>20819618.940000009</v>
      </c>
      <c r="BD76" s="230">
        <v>20819618.940000009</v>
      </c>
      <c r="BE76" s="231">
        <v>13434555.559999999</v>
      </c>
      <c r="BF76" s="231">
        <v>15908478.4</v>
      </c>
      <c r="BG76" s="231">
        <v>20819618.940000009</v>
      </c>
      <c r="BH76" s="107"/>
      <c r="BI76" s="107"/>
      <c r="BJ76" s="178"/>
      <c r="BK76" s="189">
        <f t="shared" si="15"/>
        <v>0</v>
      </c>
      <c r="BL76" s="214">
        <f t="shared" si="16"/>
        <v>1505455.7300000004</v>
      </c>
      <c r="BM76" s="216">
        <f t="shared" si="17"/>
        <v>0</v>
      </c>
      <c r="BN76" s="216">
        <f t="shared" si="18"/>
        <v>0</v>
      </c>
      <c r="BO76" s="216">
        <f t="shared" si="19"/>
        <v>4911140.5400000084</v>
      </c>
      <c r="BP76" s="216">
        <f t="shared" si="20"/>
        <v>2473922.8400000017</v>
      </c>
    </row>
    <row r="77" spans="1:68">
      <c r="B77" s="30" t="s">
        <v>141</v>
      </c>
      <c r="C77" s="38"/>
      <c r="D77" s="38"/>
      <c r="E77" s="38"/>
      <c r="F77" s="38"/>
      <c r="G77" s="38"/>
      <c r="H77" s="38"/>
      <c r="I77" s="39"/>
      <c r="J77" s="44">
        <f t="shared" ref="J77:O77" si="87">J78</f>
        <v>872500000</v>
      </c>
      <c r="K77" s="44">
        <f t="shared" si="87"/>
        <v>872500000</v>
      </c>
      <c r="L77" s="44">
        <f t="shared" si="87"/>
        <v>13777250</v>
      </c>
      <c r="M77" s="35">
        <f t="shared" si="87"/>
        <v>0</v>
      </c>
      <c r="N77" s="44">
        <f t="shared" si="87"/>
        <v>2604940.0699999998</v>
      </c>
      <c r="O77" s="44">
        <f t="shared" si="87"/>
        <v>11279974.83</v>
      </c>
      <c r="P77" s="45">
        <f t="shared" si="81"/>
        <v>1.2928337914040113</v>
      </c>
      <c r="Q77" s="45">
        <f t="shared" si="82"/>
        <v>81.873921355858386</v>
      </c>
      <c r="S77" s="62">
        <v>877500000</v>
      </c>
      <c r="T77" s="28">
        <f t="shared" si="11"/>
        <v>-5000000</v>
      </c>
      <c r="U77" s="28"/>
      <c r="V77" s="140">
        <f>+V78</f>
        <v>872500000</v>
      </c>
      <c r="W77" s="29"/>
      <c r="X77" s="30" t="s">
        <v>141</v>
      </c>
      <c r="Y77" s="38"/>
      <c r="Z77" s="38"/>
      <c r="AA77" s="38"/>
      <c r="AB77" s="38"/>
      <c r="AC77" s="38"/>
      <c r="AD77" s="38"/>
      <c r="AE77" s="39"/>
      <c r="AF77" s="44">
        <f t="shared" ref="AF77:AK77" si="88">AF78</f>
        <v>872500000</v>
      </c>
      <c r="AG77" s="77">
        <f t="shared" si="88"/>
        <v>872500000</v>
      </c>
      <c r="AH77" s="77">
        <f t="shared" si="88"/>
        <v>507072985.67000002</v>
      </c>
      <c r="AI77" s="77">
        <f t="shared" si="88"/>
        <v>12362293.500000002</v>
      </c>
      <c r="AJ77" s="77">
        <f t="shared" si="88"/>
        <v>16863058.289999999</v>
      </c>
      <c r="AK77" s="77">
        <f t="shared" si="88"/>
        <v>503288971.37</v>
      </c>
      <c r="AL77" s="73">
        <f t="shared" si="83"/>
        <v>57.68354972722063</v>
      </c>
      <c r="AM77" s="73">
        <f t="shared" si="84"/>
        <v>99.253753521300254</v>
      </c>
      <c r="AO77" s="98" t="s">
        <v>141</v>
      </c>
      <c r="AP77" s="104"/>
      <c r="AQ77" s="110">
        <f t="shared" ref="AQ77:AV77" si="89">AQ78</f>
        <v>872500000</v>
      </c>
      <c r="AR77" s="101">
        <f t="shared" si="89"/>
        <v>872499891.60000002</v>
      </c>
      <c r="AS77" s="101">
        <f t="shared" si="89"/>
        <v>841520075.05000007</v>
      </c>
      <c r="AT77" s="101">
        <f t="shared" si="89"/>
        <v>820085088.33000004</v>
      </c>
      <c r="AU77" s="101">
        <f t="shared" si="89"/>
        <v>825322267.38999999</v>
      </c>
      <c r="AV77" s="101">
        <f t="shared" si="89"/>
        <v>832277567.01999998</v>
      </c>
      <c r="AW77" s="102">
        <f t="shared" si="85"/>
        <v>95.389979028080234</v>
      </c>
      <c r="AX77" s="102">
        <f t="shared" si="86"/>
        <v>98.901688943136506</v>
      </c>
      <c r="AY77" s="145"/>
      <c r="AZ77" s="98" t="s">
        <v>141</v>
      </c>
      <c r="BA77" s="104"/>
      <c r="BB77" s="52">
        <f t="shared" ref="BB77:BG77" si="90">BB78</f>
        <v>872500000</v>
      </c>
      <c r="BC77" s="52">
        <f t="shared" si="90"/>
        <v>877125474.12</v>
      </c>
      <c r="BD77" s="52">
        <f t="shared" si="90"/>
        <v>877125474.12</v>
      </c>
      <c r="BE77" s="35">
        <f t="shared" si="90"/>
        <v>840612944.34000003</v>
      </c>
      <c r="BF77" s="52">
        <f t="shared" si="90"/>
        <v>859932575.35000002</v>
      </c>
      <c r="BG77" s="52">
        <f t="shared" si="90"/>
        <v>867456309.17999995</v>
      </c>
      <c r="BH77" s="102"/>
      <c r="BI77" s="102"/>
      <c r="BJ77" s="177"/>
      <c r="BK77" s="189">
        <f t="shared" ref="BK77:BK120" si="91">+BB77-V77</f>
        <v>0</v>
      </c>
      <c r="BL77" s="214">
        <f t="shared" ref="BL77:BL120" si="92">+BE77-AV77</f>
        <v>8335377.3200000525</v>
      </c>
      <c r="BM77" s="216">
        <f t="shared" ref="BM77:BM120" si="93">+BC77-BG77</f>
        <v>9669164.9400000572</v>
      </c>
      <c r="BN77" s="216">
        <f t="shared" ref="BN77:BN120" si="94">+BD77-BG77</f>
        <v>9669164.9400000572</v>
      </c>
      <c r="BO77" s="216">
        <f t="shared" ref="BO77:BO120" si="95">+BG77-BF77</f>
        <v>7523733.8299999237</v>
      </c>
      <c r="BP77" s="216">
        <f t="shared" ref="BP77:BP120" si="96">+BF77-BE77</f>
        <v>19319631.00999999</v>
      </c>
    </row>
    <row r="78" spans="1:68" ht="22.5">
      <c r="A78" s="137" t="s">
        <v>142</v>
      </c>
      <c r="B78" s="30"/>
      <c r="C78" s="38" t="s">
        <v>143</v>
      </c>
      <c r="D78" s="38"/>
      <c r="E78" s="38"/>
      <c r="F78" s="38"/>
      <c r="G78" s="38"/>
      <c r="H78" s="38"/>
      <c r="I78" s="39"/>
      <c r="J78" s="40">
        <v>872500000</v>
      </c>
      <c r="K78" s="48">
        <v>872500000</v>
      </c>
      <c r="L78" s="48">
        <v>13777250</v>
      </c>
      <c r="M78" s="50">
        <v>0</v>
      </c>
      <c r="N78" s="42">
        <v>2604940.0699999998</v>
      </c>
      <c r="O78" s="42">
        <v>11279974.83</v>
      </c>
      <c r="P78" s="47">
        <f t="shared" si="81"/>
        <v>1.2928337914040113</v>
      </c>
      <c r="Q78" s="47">
        <f t="shared" si="82"/>
        <v>81.873921355858386</v>
      </c>
      <c r="S78" s="62">
        <v>877500000</v>
      </c>
      <c r="T78" s="28">
        <f t="shared" ref="T78:T120" si="97">+J78-S78</f>
        <v>-5000000</v>
      </c>
      <c r="U78" s="28"/>
      <c r="V78" s="40">
        <v>872500000</v>
      </c>
      <c r="W78" s="29"/>
      <c r="X78" s="30"/>
      <c r="Y78" s="38" t="s">
        <v>143</v>
      </c>
      <c r="Z78" s="38"/>
      <c r="AA78" s="38"/>
      <c r="AB78" s="38"/>
      <c r="AC78" s="38"/>
      <c r="AD78" s="38"/>
      <c r="AE78" s="39"/>
      <c r="AF78" s="40">
        <v>872500000</v>
      </c>
      <c r="AG78" s="76">
        <v>872500000</v>
      </c>
      <c r="AH78" s="76">
        <v>507072985.67000002</v>
      </c>
      <c r="AI78" s="76">
        <v>12362293.500000002</v>
      </c>
      <c r="AJ78" s="76">
        <v>16863058.289999999</v>
      </c>
      <c r="AK78" s="76">
        <v>503288971.37</v>
      </c>
      <c r="AL78" s="75">
        <f t="shared" si="83"/>
        <v>57.68354972722063</v>
      </c>
      <c r="AM78" s="75">
        <f t="shared" si="84"/>
        <v>99.253753521300254</v>
      </c>
      <c r="AO78" s="98"/>
      <c r="AP78" s="104" t="s">
        <v>143</v>
      </c>
      <c r="AQ78" s="109">
        <v>872500000</v>
      </c>
      <c r="AR78" s="111">
        <v>872499891.60000002</v>
      </c>
      <c r="AS78" s="111">
        <v>841520075.05000007</v>
      </c>
      <c r="AT78" s="111">
        <v>820085088.33000004</v>
      </c>
      <c r="AU78" s="111">
        <v>825322267.38999999</v>
      </c>
      <c r="AV78" s="111">
        <v>832277567.01999998</v>
      </c>
      <c r="AW78" s="107">
        <f t="shared" si="85"/>
        <v>95.389979028080234</v>
      </c>
      <c r="AX78" s="107">
        <f t="shared" si="86"/>
        <v>98.901688943136506</v>
      </c>
      <c r="AY78" s="146"/>
      <c r="AZ78" s="98"/>
      <c r="BA78" s="104" t="s">
        <v>143</v>
      </c>
      <c r="BB78" s="40">
        <v>872500000</v>
      </c>
      <c r="BC78" s="200">
        <v>877125474.12</v>
      </c>
      <c r="BD78" s="200">
        <v>877125474.12</v>
      </c>
      <c r="BE78" s="46">
        <v>840612944.34000003</v>
      </c>
      <c r="BF78" s="40">
        <v>859932575.35000002</v>
      </c>
      <c r="BG78" s="200">
        <v>867456309.17999995</v>
      </c>
      <c r="BH78" s="107"/>
      <c r="BI78" s="107"/>
      <c r="BJ78" s="178"/>
      <c r="BK78" s="189">
        <f t="shared" si="91"/>
        <v>0</v>
      </c>
      <c r="BL78" s="214">
        <f t="shared" si="92"/>
        <v>8335377.3200000525</v>
      </c>
      <c r="BM78" s="216">
        <f t="shared" si="93"/>
        <v>9669164.9400000572</v>
      </c>
      <c r="BN78" s="216">
        <f t="shared" si="94"/>
        <v>9669164.9400000572</v>
      </c>
      <c r="BO78" s="216">
        <f t="shared" si="95"/>
        <v>7523733.8299999237</v>
      </c>
      <c r="BP78" s="216">
        <f t="shared" si="96"/>
        <v>19319631.00999999</v>
      </c>
    </row>
    <row r="79" spans="1:68">
      <c r="B79" s="30" t="s">
        <v>144</v>
      </c>
      <c r="C79" s="31"/>
      <c r="D79" s="31"/>
      <c r="E79" s="32"/>
      <c r="F79" s="31"/>
      <c r="G79" s="33"/>
      <c r="H79" s="33"/>
      <c r="I79" s="34"/>
      <c r="J79" s="52">
        <f>SUM(J80:J82)</f>
        <v>249022800</v>
      </c>
      <c r="K79" s="52">
        <f>SUM(K80:K82)</f>
        <v>249022800</v>
      </c>
      <c r="L79" s="35">
        <f>L80+L81+L82</f>
        <v>13715416.140000001</v>
      </c>
      <c r="M79" s="35">
        <f>M80+M81+M82</f>
        <v>0</v>
      </c>
      <c r="N79" s="52">
        <f>SUM(N80:N82)</f>
        <v>290434.78999999998</v>
      </c>
      <c r="O79" s="35">
        <f>O80+O81+O82</f>
        <v>12370012.140000001</v>
      </c>
      <c r="P79" s="45">
        <f t="shared" si="81"/>
        <v>4.967421513210839</v>
      </c>
      <c r="Q79" s="36">
        <f t="shared" si="82"/>
        <v>90.190571060573006</v>
      </c>
      <c r="S79" s="62">
        <v>249022800</v>
      </c>
      <c r="T79" s="28">
        <f t="shared" si="97"/>
        <v>0</v>
      </c>
      <c r="U79" s="28"/>
      <c r="V79" s="140">
        <f>SUM(V80:V82)</f>
        <v>249022800.01000002</v>
      </c>
      <c r="W79" s="29"/>
      <c r="X79" s="30" t="s">
        <v>144</v>
      </c>
      <c r="Y79" s="31"/>
      <c r="Z79" s="31"/>
      <c r="AA79" s="32"/>
      <c r="AB79" s="31"/>
      <c r="AC79" s="33"/>
      <c r="AD79" s="33"/>
      <c r="AE79" s="34"/>
      <c r="AF79" s="72">
        <f t="shared" ref="AF79:AK79" si="98">SUM(AF80:AF82)</f>
        <v>249022800</v>
      </c>
      <c r="AG79" s="72">
        <f t="shared" si="98"/>
        <v>249022774.85000005</v>
      </c>
      <c r="AH79" s="72">
        <f t="shared" si="98"/>
        <v>135673023.06999999</v>
      </c>
      <c r="AI79" s="72">
        <f t="shared" si="98"/>
        <v>34157763.539999999</v>
      </c>
      <c r="AJ79" s="72">
        <f t="shared" si="98"/>
        <v>78816981.229999989</v>
      </c>
      <c r="AK79" s="72">
        <f t="shared" si="98"/>
        <v>115874332.07000001</v>
      </c>
      <c r="AL79" s="73">
        <f t="shared" si="83"/>
        <v>46.531615607084973</v>
      </c>
      <c r="AM79" s="73">
        <f t="shared" si="84"/>
        <v>85.407053994967796</v>
      </c>
      <c r="AO79" s="98" t="s">
        <v>144</v>
      </c>
      <c r="AP79" s="114"/>
      <c r="AQ79" s="101">
        <f t="shared" ref="AQ79:AV79" si="99">SUM(AQ80:AQ82)</f>
        <v>249022800</v>
      </c>
      <c r="AR79" s="101">
        <f t="shared" si="99"/>
        <v>253725670.90000007</v>
      </c>
      <c r="AS79" s="101">
        <f t="shared" si="99"/>
        <v>225644814.52000001</v>
      </c>
      <c r="AT79" s="101">
        <f t="shared" si="99"/>
        <v>155970646.20000002</v>
      </c>
      <c r="AU79" s="101">
        <f t="shared" si="99"/>
        <v>175958721.95999998</v>
      </c>
      <c r="AV79" s="101">
        <f t="shared" si="99"/>
        <v>204922862.66</v>
      </c>
      <c r="AW79" s="102">
        <f t="shared" si="85"/>
        <v>82.290803356158548</v>
      </c>
      <c r="AX79" s="102">
        <f t="shared" si="86"/>
        <v>90.816561903236945</v>
      </c>
      <c r="AY79" s="145"/>
      <c r="AZ79" s="98" t="s">
        <v>144</v>
      </c>
      <c r="BA79" s="114"/>
      <c r="BB79" s="72">
        <f t="shared" ref="BB79:BG79" si="100">SUM(BB80:BB82)</f>
        <v>249022800</v>
      </c>
      <c r="BC79" s="72">
        <f t="shared" si="100"/>
        <v>261563314.78000003</v>
      </c>
      <c r="BD79" s="72">
        <f t="shared" si="100"/>
        <v>261563314.78000003</v>
      </c>
      <c r="BE79" s="35">
        <f t="shared" si="100"/>
        <v>230736847.13</v>
      </c>
      <c r="BF79" s="72">
        <f t="shared" si="100"/>
        <v>244004360.89999998</v>
      </c>
      <c r="BG79" s="72">
        <f t="shared" si="100"/>
        <v>254217594.09</v>
      </c>
      <c r="BH79" s="102"/>
      <c r="BI79" s="102"/>
      <c r="BJ79" s="177"/>
      <c r="BK79" s="189">
        <f t="shared" si="91"/>
        <v>-1.0000020265579224E-2</v>
      </c>
      <c r="BL79" s="214">
        <f t="shared" si="92"/>
        <v>25813984.469999999</v>
      </c>
      <c r="BM79" s="216">
        <f t="shared" si="93"/>
        <v>7345720.6900000274</v>
      </c>
      <c r="BN79" s="216">
        <f t="shared" si="94"/>
        <v>7345720.6900000274</v>
      </c>
      <c r="BO79" s="216">
        <f t="shared" si="95"/>
        <v>10213233.190000027</v>
      </c>
      <c r="BP79" s="216">
        <f t="shared" si="96"/>
        <v>13267513.769999981</v>
      </c>
    </row>
    <row r="80" spans="1:68" ht="22.5">
      <c r="A80" s="137" t="s">
        <v>145</v>
      </c>
      <c r="B80" s="30"/>
      <c r="C80" s="38" t="s">
        <v>146</v>
      </c>
      <c r="D80" s="38"/>
      <c r="E80" s="38"/>
      <c r="F80" s="38"/>
      <c r="G80" s="38"/>
      <c r="H80" s="38"/>
      <c r="I80" s="39"/>
      <c r="J80" s="40">
        <v>18622800</v>
      </c>
      <c r="K80" s="48">
        <v>18622800</v>
      </c>
      <c r="L80" s="46">
        <v>0</v>
      </c>
      <c r="M80" s="46">
        <v>0</v>
      </c>
      <c r="N80" s="46">
        <v>0</v>
      </c>
      <c r="O80" s="46">
        <v>0</v>
      </c>
      <c r="P80" s="47">
        <f t="shared" si="81"/>
        <v>0</v>
      </c>
      <c r="Q80" s="43" t="str">
        <f t="shared" si="82"/>
        <v>n.a.</v>
      </c>
      <c r="S80" s="62">
        <v>18622800</v>
      </c>
      <c r="T80" s="28">
        <f t="shared" si="97"/>
        <v>0</v>
      </c>
      <c r="U80" s="28"/>
      <c r="V80" s="40">
        <v>18622800</v>
      </c>
      <c r="W80" s="29"/>
      <c r="X80" s="30"/>
      <c r="Y80" s="38" t="s">
        <v>146</v>
      </c>
      <c r="Z80" s="38"/>
      <c r="AA80" s="38"/>
      <c r="AB80" s="38"/>
      <c r="AC80" s="38"/>
      <c r="AD80" s="38"/>
      <c r="AE80" s="39"/>
      <c r="AF80" s="40">
        <v>18622800</v>
      </c>
      <c r="AG80" s="76">
        <v>18622800</v>
      </c>
      <c r="AH80" s="76">
        <v>14738501.199999999</v>
      </c>
      <c r="AI80" s="76">
        <v>0</v>
      </c>
      <c r="AJ80" s="76">
        <v>0</v>
      </c>
      <c r="AK80" s="76">
        <v>0</v>
      </c>
      <c r="AL80" s="75">
        <f t="shared" si="83"/>
        <v>0</v>
      </c>
      <c r="AM80" s="75">
        <f t="shared" si="84"/>
        <v>0</v>
      </c>
      <c r="AO80" s="98"/>
      <c r="AP80" s="104" t="s">
        <v>146</v>
      </c>
      <c r="AQ80" s="109">
        <v>18622800</v>
      </c>
      <c r="AR80" s="111">
        <v>15077397.030000001</v>
      </c>
      <c r="AS80" s="111">
        <v>15077397.030000001</v>
      </c>
      <c r="AT80" s="111">
        <v>0</v>
      </c>
      <c r="AU80" s="111">
        <v>0</v>
      </c>
      <c r="AV80" s="111">
        <v>0</v>
      </c>
      <c r="AW80" s="107">
        <f t="shared" si="85"/>
        <v>0</v>
      </c>
      <c r="AX80" s="107">
        <f t="shared" si="86"/>
        <v>0</v>
      </c>
      <c r="AY80" s="146"/>
      <c r="AZ80" s="98"/>
      <c r="BA80" s="104" t="s">
        <v>146</v>
      </c>
      <c r="BB80" s="40">
        <v>18622800</v>
      </c>
      <c r="BC80" s="200">
        <v>233287.64</v>
      </c>
      <c r="BD80" s="200">
        <v>233287.64</v>
      </c>
      <c r="BE80" s="46">
        <v>0</v>
      </c>
      <c r="BF80" s="40">
        <v>0</v>
      </c>
      <c r="BG80" s="233">
        <v>0</v>
      </c>
      <c r="BH80" s="107"/>
      <c r="BI80" s="107"/>
      <c r="BJ80" s="137" t="s">
        <v>292</v>
      </c>
      <c r="BK80" s="189">
        <f t="shared" si="91"/>
        <v>0</v>
      </c>
      <c r="BL80" s="214">
        <f t="shared" si="92"/>
        <v>0</v>
      </c>
      <c r="BM80" s="216">
        <f t="shared" si="93"/>
        <v>233287.64</v>
      </c>
      <c r="BN80" s="216">
        <f t="shared" si="94"/>
        <v>233287.64</v>
      </c>
      <c r="BO80" s="216">
        <f t="shared" si="95"/>
        <v>0</v>
      </c>
      <c r="BP80" s="216">
        <f t="shared" si="96"/>
        <v>0</v>
      </c>
    </row>
    <row r="81" spans="1:68" ht="22.5">
      <c r="A81" s="137" t="s">
        <v>147</v>
      </c>
      <c r="B81" s="30"/>
      <c r="C81" s="38" t="s">
        <v>148</v>
      </c>
      <c r="D81" s="38"/>
      <c r="E81" s="38"/>
      <c r="F81" s="38"/>
      <c r="G81" s="38"/>
      <c r="H81" s="38"/>
      <c r="I81" s="39"/>
      <c r="J81" s="40">
        <v>67000000</v>
      </c>
      <c r="K81" s="48">
        <v>67000000</v>
      </c>
      <c r="L81" s="46">
        <v>1913749.08</v>
      </c>
      <c r="M81" s="46">
        <v>0</v>
      </c>
      <c r="N81" s="42">
        <v>290434.78999999998</v>
      </c>
      <c r="O81" s="46">
        <v>1885136.25</v>
      </c>
      <c r="P81" s="47">
        <f t="shared" si="81"/>
        <v>2.8136361940298507</v>
      </c>
      <c r="Q81" s="43">
        <f t="shared" si="82"/>
        <v>98.504880796598471</v>
      </c>
      <c r="S81" s="62">
        <v>67000000</v>
      </c>
      <c r="T81" s="28">
        <f t="shared" si="97"/>
        <v>0</v>
      </c>
      <c r="U81" s="28"/>
      <c r="V81" s="40">
        <v>67000000</v>
      </c>
      <c r="W81" s="29"/>
      <c r="X81" s="30"/>
      <c r="Y81" s="38" t="s">
        <v>148</v>
      </c>
      <c r="Z81" s="38"/>
      <c r="AA81" s="38"/>
      <c r="AB81" s="38"/>
      <c r="AC81" s="38"/>
      <c r="AD81" s="38"/>
      <c r="AE81" s="39"/>
      <c r="AF81" s="40">
        <v>67000000</v>
      </c>
      <c r="AG81" s="76">
        <v>67000000</v>
      </c>
      <c r="AH81" s="76">
        <v>21054000</v>
      </c>
      <c r="AI81" s="76">
        <v>6699463.3600000003</v>
      </c>
      <c r="AJ81" s="76">
        <v>11485714.289999999</v>
      </c>
      <c r="AK81" s="76">
        <v>21054000</v>
      </c>
      <c r="AL81" s="75">
        <f t="shared" si="83"/>
        <v>31.423880597014925</v>
      </c>
      <c r="AM81" s="75">
        <f t="shared" si="84"/>
        <v>100</v>
      </c>
      <c r="AO81" s="98"/>
      <c r="AP81" s="104" t="s">
        <v>148</v>
      </c>
      <c r="AQ81" s="109">
        <v>67000000</v>
      </c>
      <c r="AR81" s="111">
        <v>66999999.990000002</v>
      </c>
      <c r="AS81" s="111">
        <v>48176190.469999999</v>
      </c>
      <c r="AT81" s="111">
        <v>30628571.420000002</v>
      </c>
      <c r="AU81" s="111">
        <v>33819047.609999999</v>
      </c>
      <c r="AV81" s="111">
        <v>44347619.039999999</v>
      </c>
      <c r="AW81" s="107">
        <f t="shared" si="85"/>
        <v>66.190476179104479</v>
      </c>
      <c r="AX81" s="107">
        <f t="shared" si="86"/>
        <v>92.052980128463858</v>
      </c>
      <c r="AY81" s="146"/>
      <c r="AZ81" s="98"/>
      <c r="BA81" s="104" t="s">
        <v>148</v>
      </c>
      <c r="BB81" s="40">
        <v>67000000</v>
      </c>
      <c r="BC81" s="200">
        <v>66081840.57</v>
      </c>
      <c r="BD81" s="200">
        <v>66081840.57</v>
      </c>
      <c r="BE81" s="209">
        <v>62214285.710000001</v>
      </c>
      <c r="BF81" s="40">
        <v>66691531.810000002</v>
      </c>
      <c r="BG81" s="233">
        <v>65988147.119999997</v>
      </c>
      <c r="BH81" s="107"/>
      <c r="BI81" s="107"/>
      <c r="BJ81" s="181" t="s">
        <v>286</v>
      </c>
      <c r="BK81" s="189">
        <f t="shared" si="91"/>
        <v>0</v>
      </c>
      <c r="BL81" s="214">
        <f t="shared" si="92"/>
        <v>17866666.670000002</v>
      </c>
      <c r="BM81" s="216">
        <f t="shared" si="93"/>
        <v>93693.45000000298</v>
      </c>
      <c r="BN81" s="216">
        <f t="shared" si="94"/>
        <v>93693.45000000298</v>
      </c>
      <c r="BO81" s="213">
        <f t="shared" si="95"/>
        <v>-703384.69000000507</v>
      </c>
      <c r="BP81" s="216">
        <f t="shared" si="96"/>
        <v>4477246.1000000015</v>
      </c>
    </row>
    <row r="82" spans="1:68">
      <c r="A82" s="137" t="s">
        <v>149</v>
      </c>
      <c r="B82" s="30"/>
      <c r="C82" s="38" t="s">
        <v>150</v>
      </c>
      <c r="D82" s="38"/>
      <c r="E82" s="38"/>
      <c r="F82" s="38"/>
      <c r="G82" s="38"/>
      <c r="H82" s="38"/>
      <c r="I82" s="39"/>
      <c r="J82" s="40">
        <v>163400000</v>
      </c>
      <c r="K82" s="48">
        <v>163400000</v>
      </c>
      <c r="L82" s="46">
        <v>11801667.060000001</v>
      </c>
      <c r="M82" s="46">
        <v>0</v>
      </c>
      <c r="N82" s="46">
        <v>0</v>
      </c>
      <c r="O82" s="46">
        <v>10484875.890000001</v>
      </c>
      <c r="P82" s="47">
        <f t="shared" si="81"/>
        <v>6.4166927111383112</v>
      </c>
      <c r="Q82" s="43">
        <f t="shared" si="82"/>
        <v>88.842329110748537</v>
      </c>
      <c r="S82" s="62">
        <v>163400000</v>
      </c>
      <c r="T82" s="28">
        <f t="shared" si="97"/>
        <v>0</v>
      </c>
      <c r="U82" s="28"/>
      <c r="V82" s="40">
        <v>163400000.01000002</v>
      </c>
      <c r="W82" s="29"/>
      <c r="X82" s="30"/>
      <c r="Y82" s="38" t="s">
        <v>225</v>
      </c>
      <c r="Z82" s="38"/>
      <c r="AA82" s="38"/>
      <c r="AB82" s="38"/>
      <c r="AC82" s="38"/>
      <c r="AD82" s="38"/>
      <c r="AE82" s="39"/>
      <c r="AF82" s="40">
        <v>163400000</v>
      </c>
      <c r="AG82" s="76">
        <v>163399974.85000005</v>
      </c>
      <c r="AH82" s="76">
        <v>99880521.86999999</v>
      </c>
      <c r="AI82" s="76">
        <v>27458300.18</v>
      </c>
      <c r="AJ82" s="76">
        <v>67331266.939999998</v>
      </c>
      <c r="AK82" s="76">
        <v>94820332.070000008</v>
      </c>
      <c r="AL82" s="75">
        <f t="shared" si="83"/>
        <v>58.029578990208087</v>
      </c>
      <c r="AM82" s="75">
        <f t="shared" si="84"/>
        <v>94.933757147778934</v>
      </c>
      <c r="AO82" s="98"/>
      <c r="AP82" s="104" t="s">
        <v>225</v>
      </c>
      <c r="AQ82" s="109">
        <v>163400000</v>
      </c>
      <c r="AR82" s="111">
        <v>171648273.88000005</v>
      </c>
      <c r="AS82" s="111">
        <v>162391227.02000001</v>
      </c>
      <c r="AT82" s="111">
        <v>125342074.78000002</v>
      </c>
      <c r="AU82" s="111">
        <v>142139674.34999999</v>
      </c>
      <c r="AV82" s="111">
        <v>160575243.62</v>
      </c>
      <c r="AW82" s="107">
        <f t="shared" si="85"/>
        <v>98.2712629253366</v>
      </c>
      <c r="AX82" s="107">
        <f t="shared" si="86"/>
        <v>98.881723210468536</v>
      </c>
      <c r="AY82" s="146"/>
      <c r="AZ82" s="98"/>
      <c r="BA82" s="104" t="s">
        <v>225</v>
      </c>
      <c r="BB82" s="40">
        <v>163400000</v>
      </c>
      <c r="BC82" s="200">
        <v>195248186.57000002</v>
      </c>
      <c r="BD82" s="200">
        <v>195248186.57000002</v>
      </c>
      <c r="BE82" s="209">
        <v>168522561.41999999</v>
      </c>
      <c r="BF82" s="40">
        <v>177312829.08999997</v>
      </c>
      <c r="BG82" s="200">
        <v>188229446.97</v>
      </c>
      <c r="BH82" s="107"/>
      <c r="BI82" s="107"/>
      <c r="BJ82" s="178"/>
      <c r="BK82" s="189">
        <f t="shared" si="91"/>
        <v>-1.0000020265579224E-2</v>
      </c>
      <c r="BL82" s="214">
        <f t="shared" si="92"/>
        <v>7947317.7999999821</v>
      </c>
      <c r="BM82" s="216">
        <f t="shared" si="93"/>
        <v>7018739.6000000238</v>
      </c>
      <c r="BN82" s="216">
        <f t="shared" si="94"/>
        <v>7018739.6000000238</v>
      </c>
      <c r="BO82" s="216">
        <f t="shared" si="95"/>
        <v>10916617.880000025</v>
      </c>
      <c r="BP82" s="216">
        <f t="shared" si="96"/>
        <v>8790267.6699999869</v>
      </c>
    </row>
    <row r="83" spans="1:68">
      <c r="B83" s="30" t="s">
        <v>151</v>
      </c>
      <c r="C83" s="38"/>
      <c r="D83" s="38"/>
      <c r="E83" s="38"/>
      <c r="F83" s="38"/>
      <c r="G83" s="38"/>
      <c r="H83" s="38"/>
      <c r="I83" s="39"/>
      <c r="J83" s="44">
        <f t="shared" ref="J83:O83" si="101">SUM(J84:J87)</f>
        <v>126094990.90000001</v>
      </c>
      <c r="K83" s="44">
        <f t="shared" si="101"/>
        <v>126137088.87</v>
      </c>
      <c r="L83" s="44">
        <f t="shared" si="101"/>
        <v>28836382.669999998</v>
      </c>
      <c r="M83" s="44">
        <f t="shared" si="101"/>
        <v>7831211.1599999992</v>
      </c>
      <c r="N83" s="44">
        <f t="shared" si="101"/>
        <v>15664091.67</v>
      </c>
      <c r="O83" s="44">
        <f t="shared" si="101"/>
        <v>25048796.249999996</v>
      </c>
      <c r="P83" s="45">
        <f t="shared" si="81"/>
        <v>19.865020863410045</v>
      </c>
      <c r="Q83" s="45">
        <f t="shared" si="82"/>
        <v>86.865251223273489</v>
      </c>
      <c r="S83" s="62">
        <v>126094991</v>
      </c>
      <c r="T83" s="28">
        <f t="shared" si="97"/>
        <v>-9.9999994039535522E-2</v>
      </c>
      <c r="U83" s="28"/>
      <c r="V83" s="140">
        <f>SUM(V84:V87)</f>
        <v>126094990.89999999</v>
      </c>
      <c r="W83" s="29"/>
      <c r="X83" s="30" t="s">
        <v>151</v>
      </c>
      <c r="Y83" s="38"/>
      <c r="Z83" s="38"/>
      <c r="AA83" s="38"/>
      <c r="AB83" s="38"/>
      <c r="AC83" s="38"/>
      <c r="AD83" s="38"/>
      <c r="AE83" s="39"/>
      <c r="AF83" s="77">
        <f t="shared" ref="AF83:AK83" si="102">SUM(AF84:AF87)</f>
        <v>126094990.90000001</v>
      </c>
      <c r="AG83" s="77">
        <f t="shared" si="102"/>
        <v>126415368.72</v>
      </c>
      <c r="AH83" s="77">
        <f t="shared" si="102"/>
        <v>63461117.329999998</v>
      </c>
      <c r="AI83" s="77">
        <f t="shared" si="102"/>
        <v>33589691.659999996</v>
      </c>
      <c r="AJ83" s="77">
        <f t="shared" si="102"/>
        <v>41672692.880000003</v>
      </c>
      <c r="AK83" s="77">
        <f t="shared" si="102"/>
        <v>50590025.020000011</v>
      </c>
      <c r="AL83" s="73">
        <f t="shared" si="83"/>
        <v>40.120566771855806</v>
      </c>
      <c r="AM83" s="73">
        <f t="shared" si="84"/>
        <v>79.718144193601475</v>
      </c>
      <c r="AO83" s="98" t="s">
        <v>151</v>
      </c>
      <c r="AP83" s="104"/>
      <c r="AQ83" s="101">
        <f t="shared" ref="AQ83:AV83" si="103">SUM(AQ84:AQ87)</f>
        <v>126094990.90000001</v>
      </c>
      <c r="AR83" s="101">
        <f t="shared" si="103"/>
        <v>126094990.98999999</v>
      </c>
      <c r="AS83" s="101">
        <f t="shared" si="103"/>
        <v>87050481.909999996</v>
      </c>
      <c r="AT83" s="101">
        <f t="shared" si="103"/>
        <v>62649632.140000001</v>
      </c>
      <c r="AU83" s="101">
        <f t="shared" si="103"/>
        <v>67683906.810000002</v>
      </c>
      <c r="AV83" s="101">
        <f t="shared" si="103"/>
        <v>78588623.129999995</v>
      </c>
      <c r="AW83" s="102">
        <f t="shared" si="85"/>
        <v>62.324936596668557</v>
      </c>
      <c r="AX83" s="102">
        <f t="shared" si="86"/>
        <v>90.279365956010935</v>
      </c>
      <c r="AY83" s="145"/>
      <c r="AZ83" s="98" t="s">
        <v>151</v>
      </c>
      <c r="BA83" s="104"/>
      <c r="BB83" s="72">
        <f t="shared" ref="BB83:BG83" si="104">SUM(BB84:BB87)</f>
        <v>126094990.90000001</v>
      </c>
      <c r="BC83" s="72">
        <f t="shared" si="104"/>
        <v>126094990.99999999</v>
      </c>
      <c r="BD83" s="72">
        <f t="shared" si="104"/>
        <v>126094990.99999999</v>
      </c>
      <c r="BE83" s="35">
        <f t="shared" si="104"/>
        <v>84926685.530000001</v>
      </c>
      <c r="BF83" s="72">
        <f t="shared" si="104"/>
        <v>93312242.74000001</v>
      </c>
      <c r="BG83" s="72">
        <f t="shared" si="104"/>
        <v>108487038.73999998</v>
      </c>
      <c r="BH83" s="102"/>
      <c r="BI83" s="102"/>
      <c r="BJ83" s="177"/>
      <c r="BK83" s="189">
        <f t="shared" si="91"/>
        <v>0</v>
      </c>
      <c r="BL83" s="214">
        <f t="shared" si="92"/>
        <v>6338062.400000006</v>
      </c>
      <c r="BM83" s="216">
        <f t="shared" si="93"/>
        <v>17607952.260000005</v>
      </c>
      <c r="BN83" s="216">
        <f t="shared" si="94"/>
        <v>17607952.260000005</v>
      </c>
      <c r="BO83" s="216">
        <f t="shared" si="95"/>
        <v>15174795.99999997</v>
      </c>
      <c r="BP83" s="216">
        <f t="shared" si="96"/>
        <v>8385557.2100000083</v>
      </c>
    </row>
    <row r="84" spans="1:68" ht="22.5">
      <c r="A84" s="137" t="s">
        <v>50</v>
      </c>
      <c r="B84" s="30"/>
      <c r="C84" s="38" t="s">
        <v>152</v>
      </c>
      <c r="D84" s="31"/>
      <c r="E84" s="32"/>
      <c r="F84" s="31"/>
      <c r="G84" s="33"/>
      <c r="H84" s="33"/>
      <c r="I84" s="34"/>
      <c r="J84" s="40">
        <v>85459723.99000001</v>
      </c>
      <c r="K84" s="48">
        <v>84707121.769999996</v>
      </c>
      <c r="L84" s="48">
        <v>20774487.489999998</v>
      </c>
      <c r="M84" s="42">
        <v>6206070.8999999994</v>
      </c>
      <c r="N84" s="42">
        <v>12607580.99</v>
      </c>
      <c r="O84" s="42">
        <v>20499117.419999994</v>
      </c>
      <c r="P84" s="47">
        <f t="shared" si="81"/>
        <v>23.986875293908835</v>
      </c>
      <c r="Q84" s="47">
        <f t="shared" si="82"/>
        <v>98.674479598437486</v>
      </c>
      <c r="S84" s="62">
        <v>85459724</v>
      </c>
      <c r="T84" s="28">
        <f t="shared" si="97"/>
        <v>-9.9999904632568359E-3</v>
      </c>
      <c r="U84" s="28"/>
      <c r="V84" s="40">
        <v>85459723.989999995</v>
      </c>
      <c r="W84" s="29"/>
      <c r="X84" s="30"/>
      <c r="Y84" s="38" t="s">
        <v>152</v>
      </c>
      <c r="Z84" s="31"/>
      <c r="AA84" s="32"/>
      <c r="AB84" s="31"/>
      <c r="AC84" s="33"/>
      <c r="AD84" s="33"/>
      <c r="AE84" s="34"/>
      <c r="AF84" s="40">
        <v>85459723.99000001</v>
      </c>
      <c r="AG84" s="76">
        <v>83583759.890000001</v>
      </c>
      <c r="AH84" s="76">
        <v>41755200.000000007</v>
      </c>
      <c r="AI84" s="76">
        <v>27153040.599999994</v>
      </c>
      <c r="AJ84" s="76">
        <v>33721334.920000002</v>
      </c>
      <c r="AK84" s="76">
        <v>39606905.290000007</v>
      </c>
      <c r="AL84" s="75">
        <f t="shared" si="83"/>
        <v>46.345697646571587</v>
      </c>
      <c r="AM84" s="75">
        <f t="shared" si="84"/>
        <v>94.855024739433645</v>
      </c>
      <c r="AO84" s="98"/>
      <c r="AP84" s="104" t="s">
        <v>152</v>
      </c>
      <c r="AQ84" s="109">
        <v>85459723.99000001</v>
      </c>
      <c r="AR84" s="111">
        <v>84306373.219999999</v>
      </c>
      <c r="AS84" s="111">
        <v>57556278.82</v>
      </c>
      <c r="AT84" s="111">
        <v>45520213.789999999</v>
      </c>
      <c r="AU84" s="111">
        <v>49451075.770000003</v>
      </c>
      <c r="AV84" s="111">
        <v>56848129.789999999</v>
      </c>
      <c r="AW84" s="107">
        <f t="shared" si="85"/>
        <v>66.520376074058035</v>
      </c>
      <c r="AX84" s="107">
        <f t="shared" si="86"/>
        <v>98.769640698602757</v>
      </c>
      <c r="AY84" s="146"/>
      <c r="AZ84" s="98"/>
      <c r="BA84" s="104" t="s">
        <v>152</v>
      </c>
      <c r="BB84" s="40">
        <v>85459723.99000001</v>
      </c>
      <c r="BC84" s="224">
        <v>98982644.239999995</v>
      </c>
      <c r="BD84" s="224">
        <v>98982644.239999995</v>
      </c>
      <c r="BE84" s="209">
        <v>60932736.750000007</v>
      </c>
      <c r="BF84" s="40">
        <v>68042950.700000018</v>
      </c>
      <c r="BG84" s="224">
        <v>81374902.98999998</v>
      </c>
      <c r="BH84" s="107"/>
      <c r="BI84" s="107"/>
      <c r="BJ84" s="178"/>
      <c r="BK84" s="189">
        <f t="shared" si="91"/>
        <v>0</v>
      </c>
      <c r="BL84" s="214">
        <f t="shared" si="92"/>
        <v>4084606.9600000083</v>
      </c>
      <c r="BM84" s="216">
        <f t="shared" si="93"/>
        <v>17607741.250000015</v>
      </c>
      <c r="BN84" s="216">
        <f t="shared" si="94"/>
        <v>17607741.250000015</v>
      </c>
      <c r="BO84" s="216">
        <f t="shared" si="95"/>
        <v>13331952.289999962</v>
      </c>
      <c r="BP84" s="216">
        <f t="shared" si="96"/>
        <v>7110213.9500000104</v>
      </c>
    </row>
    <row r="85" spans="1:68" ht="22.5">
      <c r="A85" s="137" t="s">
        <v>153</v>
      </c>
      <c r="B85" s="30"/>
      <c r="C85" s="38" t="s">
        <v>154</v>
      </c>
      <c r="D85" s="38"/>
      <c r="E85" s="38"/>
      <c r="F85" s="38"/>
      <c r="G85" s="38"/>
      <c r="H85" s="38"/>
      <c r="I85" s="39"/>
      <c r="J85" s="40">
        <v>9999999.9099999983</v>
      </c>
      <c r="K85" s="48">
        <v>17343480.410000004</v>
      </c>
      <c r="L85" s="48">
        <v>4860212.49</v>
      </c>
      <c r="M85" s="42">
        <v>1242340.26</v>
      </c>
      <c r="N85" s="42">
        <v>2548857.9</v>
      </c>
      <c r="O85" s="42">
        <v>3926379.1200000006</v>
      </c>
      <c r="P85" s="47">
        <f t="shared" si="81"/>
        <v>39.263791553374141</v>
      </c>
      <c r="Q85" s="47">
        <f t="shared" si="82"/>
        <v>80.786161676647197</v>
      </c>
      <c r="S85" s="62">
        <v>10000000</v>
      </c>
      <c r="T85" s="28">
        <f t="shared" si="97"/>
        <v>-9.0000001713633537E-2</v>
      </c>
      <c r="U85" s="28"/>
      <c r="V85" s="40">
        <v>9999999.9100000001</v>
      </c>
      <c r="W85" s="29"/>
      <c r="X85" s="30"/>
      <c r="Y85" s="38" t="s">
        <v>226</v>
      </c>
      <c r="Z85" s="38"/>
      <c r="AA85" s="38"/>
      <c r="AB85" s="38"/>
      <c r="AC85" s="38"/>
      <c r="AD85" s="38"/>
      <c r="AE85" s="39"/>
      <c r="AF85" s="40">
        <v>9999999.9099999983</v>
      </c>
      <c r="AG85" s="76">
        <v>18399793.280000005</v>
      </c>
      <c r="AH85" s="76">
        <v>10401056.059999999</v>
      </c>
      <c r="AI85" s="76">
        <v>5764305.8700000001</v>
      </c>
      <c r="AJ85" s="76">
        <v>7223464.4700000007</v>
      </c>
      <c r="AK85" s="76">
        <v>10151634.6</v>
      </c>
      <c r="AL85" s="75">
        <f t="shared" si="83"/>
        <v>101.51634691364713</v>
      </c>
      <c r="AM85" s="75">
        <f t="shared" si="84"/>
        <v>97.601960237872248</v>
      </c>
      <c r="AO85" s="98"/>
      <c r="AP85" s="104" t="s">
        <v>226</v>
      </c>
      <c r="AQ85" s="109">
        <v>9999999.9099999983</v>
      </c>
      <c r="AR85" s="111">
        <v>20879431.380000003</v>
      </c>
      <c r="AS85" s="111">
        <v>16439495.93</v>
      </c>
      <c r="AT85" s="111">
        <v>11249215.899999999</v>
      </c>
      <c r="AU85" s="111">
        <v>12280763.919999998</v>
      </c>
      <c r="AV85" s="111">
        <v>15625986.01</v>
      </c>
      <c r="AW85" s="107">
        <f t="shared" si="85"/>
        <v>156.25986150633878</v>
      </c>
      <c r="AX85" s="107">
        <f t="shared" si="86"/>
        <v>95.051491095201726</v>
      </c>
      <c r="AY85" s="146"/>
      <c r="AZ85" s="98"/>
      <c r="BA85" s="104" t="s">
        <v>226</v>
      </c>
      <c r="BB85" s="40">
        <v>9999999.9099999983</v>
      </c>
      <c r="BC85" s="224">
        <v>20408849.210000001</v>
      </c>
      <c r="BD85" s="224">
        <v>20408849.210000001</v>
      </c>
      <c r="BE85" s="209">
        <v>17663970.559999999</v>
      </c>
      <c r="BF85" s="40">
        <v>18783302.169999994</v>
      </c>
      <c r="BG85" s="224">
        <v>20408638.199999999</v>
      </c>
      <c r="BH85" s="107"/>
      <c r="BI85" s="107"/>
      <c r="BJ85" s="178"/>
      <c r="BK85" s="189">
        <f t="shared" si="91"/>
        <v>0</v>
      </c>
      <c r="BL85" s="214">
        <f t="shared" si="92"/>
        <v>2037984.5499999989</v>
      </c>
      <c r="BM85" s="216">
        <f t="shared" si="93"/>
        <v>211.01000000163913</v>
      </c>
      <c r="BN85" s="216">
        <f t="shared" si="94"/>
        <v>211.01000000163913</v>
      </c>
      <c r="BO85" s="216">
        <f t="shared" si="95"/>
        <v>1625336.0300000049</v>
      </c>
      <c r="BP85" s="216">
        <f t="shared" si="96"/>
        <v>1119331.6099999957</v>
      </c>
    </row>
    <row r="86" spans="1:68" ht="22.5">
      <c r="A86" s="137" t="s">
        <v>155</v>
      </c>
      <c r="B86" s="30"/>
      <c r="C86" s="38" t="s">
        <v>156</v>
      </c>
      <c r="D86" s="38"/>
      <c r="E86" s="38"/>
      <c r="F86" s="38"/>
      <c r="G86" s="38"/>
      <c r="H86" s="38"/>
      <c r="I86" s="39"/>
      <c r="J86" s="40">
        <v>10000000</v>
      </c>
      <c r="K86" s="48">
        <v>10000000</v>
      </c>
      <c r="L86" s="48">
        <v>2000000</v>
      </c>
      <c r="M86" s="46">
        <v>0</v>
      </c>
      <c r="N86" s="46">
        <v>0</v>
      </c>
      <c r="O86" s="46">
        <v>0</v>
      </c>
      <c r="P86" s="47">
        <f t="shared" si="81"/>
        <v>0</v>
      </c>
      <c r="Q86" s="47">
        <f t="shared" si="82"/>
        <v>0</v>
      </c>
      <c r="S86" s="62">
        <v>10000000</v>
      </c>
      <c r="T86" s="28">
        <f>+J86-S86</f>
        <v>0</v>
      </c>
      <c r="U86" s="28"/>
      <c r="V86" s="40">
        <v>10000000</v>
      </c>
      <c r="W86" s="29"/>
      <c r="X86" s="30"/>
      <c r="Y86" s="38" t="s">
        <v>156</v>
      </c>
      <c r="Z86" s="38"/>
      <c r="AA86" s="38"/>
      <c r="AB86" s="38"/>
      <c r="AC86" s="38"/>
      <c r="AD86" s="38"/>
      <c r="AE86" s="39"/>
      <c r="AF86" s="40">
        <v>10000000</v>
      </c>
      <c r="AG86" s="76">
        <v>10000000</v>
      </c>
      <c r="AH86" s="76">
        <v>5000000</v>
      </c>
      <c r="AI86" s="76">
        <v>0</v>
      </c>
      <c r="AJ86" s="76">
        <v>0</v>
      </c>
      <c r="AK86" s="76">
        <v>0</v>
      </c>
      <c r="AL86" s="75">
        <f t="shared" si="83"/>
        <v>0</v>
      </c>
      <c r="AM86" s="75">
        <f t="shared" si="84"/>
        <v>0</v>
      </c>
      <c r="AO86" s="98"/>
      <c r="AP86" s="104" t="s">
        <v>156</v>
      </c>
      <c r="AQ86" s="109">
        <v>10000000</v>
      </c>
      <c r="AR86" s="111">
        <v>9984423.1699999999</v>
      </c>
      <c r="AS86" s="111">
        <v>5000000</v>
      </c>
      <c r="AT86" s="111">
        <v>0</v>
      </c>
      <c r="AU86" s="111">
        <v>0</v>
      </c>
      <c r="AV86" s="111">
        <v>0</v>
      </c>
      <c r="AW86" s="107">
        <f t="shared" si="85"/>
        <v>0</v>
      </c>
      <c r="AX86" s="107">
        <f t="shared" si="86"/>
        <v>0</v>
      </c>
      <c r="AY86" s="146"/>
      <c r="AZ86" s="98"/>
      <c r="BA86" s="104" t="s">
        <v>156</v>
      </c>
      <c r="BB86" s="40">
        <v>10000000</v>
      </c>
      <c r="BC86" s="224">
        <v>0</v>
      </c>
      <c r="BD86" s="224">
        <v>0</v>
      </c>
      <c r="BE86" s="224">
        <v>0</v>
      </c>
      <c r="BF86" s="224">
        <v>0</v>
      </c>
      <c r="BG86" s="224">
        <v>0</v>
      </c>
      <c r="BH86" s="107"/>
      <c r="BI86" s="107"/>
      <c r="BJ86" s="178"/>
      <c r="BK86" s="189">
        <f t="shared" si="91"/>
        <v>0</v>
      </c>
      <c r="BL86" s="214">
        <f t="shared" si="92"/>
        <v>0</v>
      </c>
      <c r="BM86" s="216">
        <f t="shared" si="93"/>
        <v>0</v>
      </c>
      <c r="BN86" s="216">
        <f t="shared" si="94"/>
        <v>0</v>
      </c>
      <c r="BO86" s="216">
        <f t="shared" si="95"/>
        <v>0</v>
      </c>
      <c r="BP86" s="216">
        <f t="shared" si="96"/>
        <v>0</v>
      </c>
    </row>
    <row r="87" spans="1:68" ht="22.5">
      <c r="A87" s="137" t="s">
        <v>157</v>
      </c>
      <c r="B87" s="30"/>
      <c r="C87" s="38" t="s">
        <v>158</v>
      </c>
      <c r="D87" s="31"/>
      <c r="E87" s="32"/>
      <c r="F87" s="31"/>
      <c r="G87" s="33"/>
      <c r="H87" s="33"/>
      <c r="I87" s="34"/>
      <c r="J87" s="40">
        <v>20635267</v>
      </c>
      <c r="K87" s="48">
        <v>14086486.689999999</v>
      </c>
      <c r="L87" s="48">
        <v>1201682.69</v>
      </c>
      <c r="M87" s="42">
        <v>382800</v>
      </c>
      <c r="N87" s="42">
        <v>507652.78</v>
      </c>
      <c r="O87" s="42">
        <v>623299.71</v>
      </c>
      <c r="P87" s="47">
        <f t="shared" si="81"/>
        <v>3.0205555857358179</v>
      </c>
      <c r="Q87" s="47">
        <f t="shared" si="82"/>
        <v>51.868909753539015</v>
      </c>
      <c r="S87" s="62">
        <v>20635267</v>
      </c>
      <c r="T87" s="28">
        <f t="shared" si="97"/>
        <v>0</v>
      </c>
      <c r="U87" s="28"/>
      <c r="V87" s="40">
        <v>20635267</v>
      </c>
      <c r="W87" s="29"/>
      <c r="X87" s="30"/>
      <c r="Y87" s="38" t="s">
        <v>158</v>
      </c>
      <c r="Z87" s="31"/>
      <c r="AA87" s="32"/>
      <c r="AB87" s="31"/>
      <c r="AC87" s="33"/>
      <c r="AD87" s="33"/>
      <c r="AE87" s="34"/>
      <c r="AF87" s="40">
        <v>20635267</v>
      </c>
      <c r="AG87" s="76">
        <v>14431815.550000001</v>
      </c>
      <c r="AH87" s="76">
        <v>6304861.2699999996</v>
      </c>
      <c r="AI87" s="76">
        <v>672345.19</v>
      </c>
      <c r="AJ87" s="76">
        <v>727893.49</v>
      </c>
      <c r="AK87" s="76">
        <v>831485.12999999989</v>
      </c>
      <c r="AL87" s="75">
        <f t="shared" si="83"/>
        <v>4.0294372251156227</v>
      </c>
      <c r="AM87" s="75">
        <f t="shared" si="84"/>
        <v>13.188000407818649</v>
      </c>
      <c r="AO87" s="98"/>
      <c r="AP87" s="104" t="s">
        <v>158</v>
      </c>
      <c r="AQ87" s="109">
        <v>20635267</v>
      </c>
      <c r="AR87" s="111">
        <v>10924763.220000001</v>
      </c>
      <c r="AS87" s="111">
        <v>8054707.1599999992</v>
      </c>
      <c r="AT87" s="111">
        <v>5880202.4500000002</v>
      </c>
      <c r="AU87" s="111">
        <v>5952067.1200000001</v>
      </c>
      <c r="AV87" s="111">
        <v>6114507.3300000001</v>
      </c>
      <c r="AW87" s="107">
        <f t="shared" si="85"/>
        <v>29.631345841078772</v>
      </c>
      <c r="AX87" s="107">
        <f t="shared" si="86"/>
        <v>75.912223852965013</v>
      </c>
      <c r="AY87" s="146"/>
      <c r="AZ87" s="98"/>
      <c r="BA87" s="104" t="s">
        <v>158</v>
      </c>
      <c r="BB87" s="40">
        <v>20635267</v>
      </c>
      <c r="BC87" s="224">
        <v>6703497.5499999998</v>
      </c>
      <c r="BD87" s="224">
        <v>6703497.5499999998</v>
      </c>
      <c r="BE87" s="209">
        <v>6329978.2199999997</v>
      </c>
      <c r="BF87" s="40">
        <v>6485989.8699999992</v>
      </c>
      <c r="BG87" s="224">
        <v>6703497.5499999998</v>
      </c>
      <c r="BH87" s="107"/>
      <c r="BI87" s="107"/>
      <c r="BJ87" s="178"/>
      <c r="BK87" s="189">
        <f t="shared" si="91"/>
        <v>0</v>
      </c>
      <c r="BL87" s="214">
        <f t="shared" si="92"/>
        <v>215470.88999999966</v>
      </c>
      <c r="BM87" s="216">
        <f t="shared" si="93"/>
        <v>0</v>
      </c>
      <c r="BN87" s="216">
        <f t="shared" si="94"/>
        <v>0</v>
      </c>
      <c r="BO87" s="216">
        <f t="shared" si="95"/>
        <v>217507.68000000063</v>
      </c>
      <c r="BP87" s="216">
        <f t="shared" si="96"/>
        <v>156011.64999999944</v>
      </c>
    </row>
    <row r="88" spans="1:68">
      <c r="B88" s="30" t="s">
        <v>159</v>
      </c>
      <c r="C88" s="38"/>
      <c r="D88" s="38"/>
      <c r="E88" s="38"/>
      <c r="F88" s="38"/>
      <c r="G88" s="38"/>
      <c r="H88" s="38"/>
      <c r="I88" s="39"/>
      <c r="J88" s="52">
        <f t="shared" ref="J88:O88" si="105">J89</f>
        <v>900000</v>
      </c>
      <c r="K88" s="52">
        <f t="shared" si="105"/>
        <v>900000</v>
      </c>
      <c r="L88" s="52">
        <f t="shared" si="105"/>
        <v>25021.3</v>
      </c>
      <c r="M88" s="35">
        <f t="shared" si="105"/>
        <v>0</v>
      </c>
      <c r="N88" s="35">
        <f t="shared" si="105"/>
        <v>0</v>
      </c>
      <c r="O88" s="52">
        <f t="shared" si="105"/>
        <v>25021.3</v>
      </c>
      <c r="P88" s="45">
        <f t="shared" si="81"/>
        <v>2.7801444444444443</v>
      </c>
      <c r="Q88" s="45">
        <f t="shared" si="82"/>
        <v>100</v>
      </c>
      <c r="S88" s="62">
        <v>900000</v>
      </c>
      <c r="T88" s="28">
        <f t="shared" si="97"/>
        <v>0</v>
      </c>
      <c r="U88" s="28"/>
      <c r="V88" s="140">
        <f>+V89</f>
        <v>900000</v>
      </c>
      <c r="W88" s="29"/>
      <c r="X88" s="30" t="s">
        <v>159</v>
      </c>
      <c r="Y88" s="38"/>
      <c r="Z88" s="38"/>
      <c r="AA88" s="38"/>
      <c r="AB88" s="38"/>
      <c r="AC88" s="38"/>
      <c r="AD88" s="38"/>
      <c r="AE88" s="39"/>
      <c r="AF88" s="52">
        <f t="shared" ref="AF88:AK88" si="106">AF89</f>
        <v>900000</v>
      </c>
      <c r="AG88" s="72">
        <f t="shared" si="106"/>
        <v>900000</v>
      </c>
      <c r="AH88" s="72">
        <f t="shared" si="106"/>
        <v>350000</v>
      </c>
      <c r="AI88" s="72">
        <f t="shared" si="106"/>
        <v>25021.3</v>
      </c>
      <c r="AJ88" s="72">
        <f t="shared" si="106"/>
        <v>25021.3</v>
      </c>
      <c r="AK88" s="72">
        <f t="shared" si="106"/>
        <v>324965.19</v>
      </c>
      <c r="AL88" s="73">
        <f t="shared" si="83"/>
        <v>36.107243333333336</v>
      </c>
      <c r="AM88" s="73">
        <f t="shared" si="84"/>
        <v>92.847197142857141</v>
      </c>
      <c r="AO88" s="98" t="s">
        <v>159</v>
      </c>
      <c r="AP88" s="104"/>
      <c r="AQ88" s="110">
        <f t="shared" ref="AQ88:AV88" si="107">AQ89</f>
        <v>900000</v>
      </c>
      <c r="AR88" s="101">
        <f t="shared" si="107"/>
        <v>900000</v>
      </c>
      <c r="AS88" s="101">
        <f t="shared" si="107"/>
        <v>350000</v>
      </c>
      <c r="AT88" s="101">
        <f t="shared" si="107"/>
        <v>324965.19</v>
      </c>
      <c r="AU88" s="101">
        <f t="shared" si="107"/>
        <v>329969.45</v>
      </c>
      <c r="AV88" s="101">
        <f t="shared" si="107"/>
        <v>334973.71000000002</v>
      </c>
      <c r="AW88" s="102">
        <f t="shared" si="85"/>
        <v>37.219301111111115</v>
      </c>
      <c r="AX88" s="102">
        <f t="shared" si="86"/>
        <v>95.706774285714289</v>
      </c>
      <c r="AY88" s="145"/>
      <c r="AZ88" s="98" t="s">
        <v>159</v>
      </c>
      <c r="BA88" s="104"/>
      <c r="BB88" s="52">
        <f t="shared" ref="BB88:BG88" si="108">BB89</f>
        <v>900000</v>
      </c>
      <c r="BC88" s="52">
        <f t="shared" si="108"/>
        <v>660703.46</v>
      </c>
      <c r="BD88" s="52">
        <f t="shared" si="108"/>
        <v>660703.46</v>
      </c>
      <c r="BE88" s="35">
        <f t="shared" si="108"/>
        <v>334973.71000000002</v>
      </c>
      <c r="BF88" s="52">
        <f t="shared" si="108"/>
        <v>334973.71000000002</v>
      </c>
      <c r="BG88" s="52">
        <f t="shared" si="108"/>
        <v>660703.46</v>
      </c>
      <c r="BH88" s="102"/>
      <c r="BI88" s="102"/>
      <c r="BJ88" s="177"/>
      <c r="BK88" s="189">
        <f t="shared" si="91"/>
        <v>0</v>
      </c>
      <c r="BL88" s="214">
        <f t="shared" si="92"/>
        <v>0</v>
      </c>
      <c r="BM88" s="216">
        <f t="shared" si="93"/>
        <v>0</v>
      </c>
      <c r="BN88" s="216">
        <f t="shared" si="94"/>
        <v>0</v>
      </c>
      <c r="BO88" s="216">
        <f t="shared" si="95"/>
        <v>325729.74999999994</v>
      </c>
      <c r="BP88" s="216">
        <f t="shared" si="96"/>
        <v>0</v>
      </c>
    </row>
    <row r="89" spans="1:68" ht="22.5">
      <c r="A89" s="137" t="s">
        <v>160</v>
      </c>
      <c r="B89" s="30"/>
      <c r="C89" s="38" t="s">
        <v>161</v>
      </c>
      <c r="D89" s="38"/>
      <c r="E89" s="38"/>
      <c r="F89" s="38"/>
      <c r="G89" s="38"/>
      <c r="H89" s="38"/>
      <c r="I89" s="39"/>
      <c r="J89" s="40">
        <v>900000</v>
      </c>
      <c r="K89" s="48">
        <v>900000</v>
      </c>
      <c r="L89" s="48">
        <v>25021.3</v>
      </c>
      <c r="M89" s="46">
        <v>0</v>
      </c>
      <c r="N89" s="46">
        <v>0</v>
      </c>
      <c r="O89" s="42">
        <v>25021.3</v>
      </c>
      <c r="P89" s="47">
        <f t="shared" si="81"/>
        <v>2.7801444444444443</v>
      </c>
      <c r="Q89" s="47">
        <f t="shared" si="82"/>
        <v>100</v>
      </c>
      <c r="S89" s="62">
        <v>900000</v>
      </c>
      <c r="T89" s="28">
        <f t="shared" si="97"/>
        <v>0</v>
      </c>
      <c r="U89" s="28"/>
      <c r="V89" s="40">
        <v>900000</v>
      </c>
      <c r="W89" s="29"/>
      <c r="X89" s="30"/>
      <c r="Y89" s="38" t="s">
        <v>161</v>
      </c>
      <c r="Z89" s="38"/>
      <c r="AA89" s="38"/>
      <c r="AB89" s="38"/>
      <c r="AC89" s="38"/>
      <c r="AD89" s="38"/>
      <c r="AE89" s="39"/>
      <c r="AF89" s="40">
        <v>900000</v>
      </c>
      <c r="AG89" s="76">
        <v>900000</v>
      </c>
      <c r="AH89" s="76">
        <v>350000</v>
      </c>
      <c r="AI89" s="76">
        <v>25021.3</v>
      </c>
      <c r="AJ89" s="76">
        <v>25021.3</v>
      </c>
      <c r="AK89" s="76">
        <v>324965.19</v>
      </c>
      <c r="AL89" s="75">
        <f t="shared" si="83"/>
        <v>36.107243333333336</v>
      </c>
      <c r="AM89" s="75">
        <f t="shared" si="84"/>
        <v>92.847197142857141</v>
      </c>
      <c r="AO89" s="98"/>
      <c r="AP89" s="104" t="s">
        <v>161</v>
      </c>
      <c r="AQ89" s="109">
        <v>900000</v>
      </c>
      <c r="AR89" s="111">
        <v>900000</v>
      </c>
      <c r="AS89" s="111">
        <v>350000</v>
      </c>
      <c r="AT89" s="111">
        <v>324965.19</v>
      </c>
      <c r="AU89" s="111">
        <v>329969.45</v>
      </c>
      <c r="AV89" s="111">
        <v>334973.71000000002</v>
      </c>
      <c r="AW89" s="107">
        <f t="shared" si="85"/>
        <v>37.219301111111115</v>
      </c>
      <c r="AX89" s="107">
        <f t="shared" si="86"/>
        <v>95.706774285714289</v>
      </c>
      <c r="AY89" s="146"/>
      <c r="AZ89" s="98"/>
      <c r="BA89" s="104" t="s">
        <v>161</v>
      </c>
      <c r="BB89" s="40">
        <v>900000</v>
      </c>
      <c r="BC89" s="200">
        <v>660703.46</v>
      </c>
      <c r="BD89" s="200">
        <v>660703.46</v>
      </c>
      <c r="BE89" s="46">
        <v>334973.71000000002</v>
      </c>
      <c r="BF89" s="40">
        <v>334973.71000000002</v>
      </c>
      <c r="BG89" s="200">
        <v>660703.46</v>
      </c>
      <c r="BH89" s="107"/>
      <c r="BI89" s="107"/>
      <c r="BJ89" s="178"/>
      <c r="BK89" s="189">
        <f t="shared" si="91"/>
        <v>0</v>
      </c>
      <c r="BL89" s="214">
        <f t="shared" si="92"/>
        <v>0</v>
      </c>
      <c r="BM89" s="216">
        <f t="shared" si="93"/>
        <v>0</v>
      </c>
      <c r="BN89" s="216">
        <f t="shared" si="94"/>
        <v>0</v>
      </c>
      <c r="BO89" s="216">
        <f t="shared" si="95"/>
        <v>325729.74999999994</v>
      </c>
      <c r="BP89" s="216">
        <f t="shared" si="96"/>
        <v>0</v>
      </c>
    </row>
    <row r="90" spans="1:68">
      <c r="B90" s="30" t="s">
        <v>162</v>
      </c>
      <c r="C90" s="38"/>
      <c r="D90" s="38"/>
      <c r="E90" s="38"/>
      <c r="F90" s="38"/>
      <c r="G90" s="38"/>
      <c r="H90" s="38"/>
      <c r="I90" s="39"/>
      <c r="J90" s="44">
        <f t="shared" ref="J90:O90" si="109">SUM(J91:J97)</f>
        <v>4323933962</v>
      </c>
      <c r="K90" s="44">
        <f t="shared" si="109"/>
        <v>4323933961.9999981</v>
      </c>
      <c r="L90" s="44">
        <f t="shared" si="109"/>
        <v>612691652.30000055</v>
      </c>
      <c r="M90" s="44">
        <f t="shared" si="109"/>
        <v>9699647.5</v>
      </c>
      <c r="N90" s="44">
        <f t="shared" si="109"/>
        <v>181868033.03000003</v>
      </c>
      <c r="O90" s="44">
        <f t="shared" si="109"/>
        <v>478171724.28000021</v>
      </c>
      <c r="P90" s="45">
        <f t="shared" si="81"/>
        <v>11.05871940881414</v>
      </c>
      <c r="Q90" s="45">
        <f t="shared" si="82"/>
        <v>78.044432706888983</v>
      </c>
      <c r="S90" s="62">
        <v>4323933962</v>
      </c>
      <c r="T90" s="28">
        <f t="shared" si="97"/>
        <v>0</v>
      </c>
      <c r="U90" s="28"/>
      <c r="V90" s="140">
        <f>SUM(V91:V97)</f>
        <v>4323933962</v>
      </c>
      <c r="W90" s="29"/>
      <c r="X90" s="30" t="s">
        <v>162</v>
      </c>
      <c r="Y90" s="38"/>
      <c r="Z90" s="38"/>
      <c r="AA90" s="38"/>
      <c r="AB90" s="38"/>
      <c r="AC90" s="38"/>
      <c r="AD90" s="38"/>
      <c r="AE90" s="39"/>
      <c r="AF90" s="77">
        <f t="shared" ref="AF90:AK90" si="110">SUM(AF91:AF97)</f>
        <v>4323933962</v>
      </c>
      <c r="AG90" s="77">
        <f t="shared" si="110"/>
        <v>4323934062.0100002</v>
      </c>
      <c r="AH90" s="77">
        <f t="shared" si="110"/>
        <v>1866592022.0100005</v>
      </c>
      <c r="AI90" s="77">
        <f t="shared" si="110"/>
        <v>671865082.38000035</v>
      </c>
      <c r="AJ90" s="77">
        <f t="shared" si="110"/>
        <v>1420406197.9899998</v>
      </c>
      <c r="AK90" s="77">
        <f t="shared" si="110"/>
        <v>1823593079.5400012</v>
      </c>
      <c r="AL90" s="73">
        <f t="shared" si="83"/>
        <v>42.174397101488417</v>
      </c>
      <c r="AM90" s="73">
        <f t="shared" si="84"/>
        <v>97.696393107707763</v>
      </c>
      <c r="AO90" s="98" t="s">
        <v>162</v>
      </c>
      <c r="AP90" s="104"/>
      <c r="AQ90" s="101">
        <f t="shared" ref="AQ90:AV90" si="111">SUM(AQ91:AQ97)</f>
        <v>4323933962</v>
      </c>
      <c r="AR90" s="101">
        <f t="shared" si="111"/>
        <v>4570345279.0400009</v>
      </c>
      <c r="AS90" s="101">
        <f t="shared" si="111"/>
        <v>3490780455.3200002</v>
      </c>
      <c r="AT90" s="101">
        <f t="shared" si="111"/>
        <v>2121090721.6900005</v>
      </c>
      <c r="AU90" s="101">
        <f t="shared" si="111"/>
        <v>2521031430.7800007</v>
      </c>
      <c r="AV90" s="101">
        <f t="shared" si="111"/>
        <v>3414546518.480001</v>
      </c>
      <c r="AW90" s="102">
        <f t="shared" si="85"/>
        <v>78.968516829536199</v>
      </c>
      <c r="AX90" s="102">
        <f t="shared" si="86"/>
        <v>97.816134878267192</v>
      </c>
      <c r="AY90" s="145"/>
      <c r="AZ90" s="98" t="s">
        <v>162</v>
      </c>
      <c r="BA90" s="104"/>
      <c r="BB90" s="72">
        <f t="shared" ref="BB90:BG90" si="112">SUM(BB91:BB97)</f>
        <v>4323933962</v>
      </c>
      <c r="BC90" s="72">
        <f t="shared" si="112"/>
        <v>4359602043.4099951</v>
      </c>
      <c r="BD90" s="72">
        <f t="shared" si="112"/>
        <v>4359601586.4099951</v>
      </c>
      <c r="BE90" s="35">
        <f t="shared" si="112"/>
        <v>3710037548.0799999</v>
      </c>
      <c r="BF90" s="72">
        <f t="shared" si="112"/>
        <v>3955597958.1599998</v>
      </c>
      <c r="BG90" s="72">
        <f t="shared" si="112"/>
        <v>4337254976.1499949</v>
      </c>
      <c r="BH90" s="102"/>
      <c r="BI90" s="102"/>
      <c r="BJ90" s="177"/>
      <c r="BK90" s="189">
        <f t="shared" si="91"/>
        <v>0</v>
      </c>
      <c r="BL90" s="214">
        <f t="shared" si="92"/>
        <v>295491029.59999895</v>
      </c>
      <c r="BM90" s="216">
        <f t="shared" si="93"/>
        <v>22347067.260000229</v>
      </c>
      <c r="BN90" s="216">
        <f t="shared" si="94"/>
        <v>22346610.260000229</v>
      </c>
      <c r="BO90" s="216">
        <f t="shared" si="95"/>
        <v>381657017.989995</v>
      </c>
      <c r="BP90" s="216">
        <f t="shared" si="96"/>
        <v>245560410.07999992</v>
      </c>
    </row>
    <row r="91" spans="1:68" ht="22.5">
      <c r="A91" s="137" t="s">
        <v>163</v>
      </c>
      <c r="B91" s="30"/>
      <c r="C91" s="38" t="s">
        <v>164</v>
      </c>
      <c r="D91" s="38"/>
      <c r="E91" s="38"/>
      <c r="F91" s="38"/>
      <c r="G91" s="38"/>
      <c r="H91" s="38"/>
      <c r="I91" s="39"/>
      <c r="J91" s="40">
        <v>747900000</v>
      </c>
      <c r="K91" s="48">
        <v>747900000</v>
      </c>
      <c r="L91" s="48">
        <v>73111302.900000006</v>
      </c>
      <c r="M91" s="46">
        <v>0</v>
      </c>
      <c r="N91" s="46">
        <v>0</v>
      </c>
      <c r="O91" s="42">
        <v>17773302.329999998</v>
      </c>
      <c r="P91" s="47">
        <f t="shared" si="81"/>
        <v>2.3764276413959085</v>
      </c>
      <c r="Q91" s="47">
        <f t="shared" si="82"/>
        <v>24.309924218297574</v>
      </c>
      <c r="S91" s="62">
        <v>747900000</v>
      </c>
      <c r="T91" s="28">
        <f t="shared" si="97"/>
        <v>0</v>
      </c>
      <c r="U91" s="28"/>
      <c r="V91" s="40">
        <v>747900000</v>
      </c>
      <c r="W91" s="29"/>
      <c r="X91" s="30"/>
      <c r="Y91" s="38" t="s">
        <v>164</v>
      </c>
      <c r="Z91" s="38"/>
      <c r="AA91" s="38"/>
      <c r="AB91" s="38"/>
      <c r="AC91" s="38"/>
      <c r="AD91" s="38"/>
      <c r="AE91" s="39"/>
      <c r="AF91" s="40">
        <v>747900000</v>
      </c>
      <c r="AG91" s="76">
        <v>747900000</v>
      </c>
      <c r="AH91" s="76">
        <v>386143002</v>
      </c>
      <c r="AI91" s="76">
        <v>9407017.9700000007</v>
      </c>
      <c r="AJ91" s="76">
        <v>287263023.33999997</v>
      </c>
      <c r="AK91" s="76">
        <v>386143002</v>
      </c>
      <c r="AL91" s="75">
        <f t="shared" si="83"/>
        <v>51.630298435619736</v>
      </c>
      <c r="AM91" s="75">
        <f t="shared" si="84"/>
        <v>100</v>
      </c>
      <c r="AO91" s="98"/>
      <c r="AP91" s="104" t="s">
        <v>164</v>
      </c>
      <c r="AQ91" s="109">
        <v>747900000</v>
      </c>
      <c r="AR91" s="111">
        <v>747900000</v>
      </c>
      <c r="AS91" s="111">
        <v>747900000</v>
      </c>
      <c r="AT91" s="111">
        <v>490690866.11000001</v>
      </c>
      <c r="AU91" s="111">
        <v>654274848.89999998</v>
      </c>
      <c r="AV91" s="111">
        <v>747900000</v>
      </c>
      <c r="AW91" s="107">
        <f t="shared" si="85"/>
        <v>100</v>
      </c>
      <c r="AX91" s="107">
        <f t="shared" si="86"/>
        <v>100</v>
      </c>
      <c r="AY91" s="146"/>
      <c r="AZ91" s="98"/>
      <c r="BA91" s="104" t="s">
        <v>164</v>
      </c>
      <c r="BB91" s="40">
        <v>747900000</v>
      </c>
      <c r="BC91" s="218">
        <v>747900000</v>
      </c>
      <c r="BD91" s="218">
        <v>747900000</v>
      </c>
      <c r="BE91" s="209">
        <v>747900000</v>
      </c>
      <c r="BF91" s="40">
        <v>747900000</v>
      </c>
      <c r="BG91" s="40">
        <v>747900000</v>
      </c>
      <c r="BH91" s="107"/>
      <c r="BI91" s="107"/>
      <c r="BJ91" s="178"/>
      <c r="BK91" s="189">
        <f t="shared" si="91"/>
        <v>0</v>
      </c>
      <c r="BL91" s="214">
        <f t="shared" si="92"/>
        <v>0</v>
      </c>
      <c r="BM91" s="216">
        <f t="shared" si="93"/>
        <v>0</v>
      </c>
      <c r="BN91" s="216">
        <f t="shared" si="94"/>
        <v>0</v>
      </c>
      <c r="BO91" s="216">
        <f t="shared" si="95"/>
        <v>0</v>
      </c>
      <c r="BP91" s="216">
        <f t="shared" si="96"/>
        <v>0</v>
      </c>
    </row>
    <row r="92" spans="1:68" ht="45">
      <c r="A92" s="137" t="s">
        <v>165</v>
      </c>
      <c r="B92" s="30"/>
      <c r="C92" s="38" t="s">
        <v>166</v>
      </c>
      <c r="D92" s="38"/>
      <c r="E92" s="38"/>
      <c r="F92" s="38"/>
      <c r="G92" s="38"/>
      <c r="H92" s="38"/>
      <c r="I92" s="39"/>
      <c r="J92" s="40">
        <v>202976464</v>
      </c>
      <c r="K92" s="48">
        <v>202976464</v>
      </c>
      <c r="L92" s="48">
        <v>65354469</v>
      </c>
      <c r="M92" s="46">
        <v>0</v>
      </c>
      <c r="N92" s="46">
        <v>0</v>
      </c>
      <c r="O92" s="42">
        <v>62464579.549999997</v>
      </c>
      <c r="P92" s="47">
        <f t="shared" si="81"/>
        <v>30.774296841627901</v>
      </c>
      <c r="Q92" s="47">
        <f t="shared" si="82"/>
        <v>95.578130318830986</v>
      </c>
      <c r="S92" s="62">
        <v>202976464</v>
      </c>
      <c r="T92" s="28">
        <f>+J92-S92</f>
        <v>0</v>
      </c>
      <c r="U92" s="28"/>
      <c r="V92" s="40">
        <v>202976464</v>
      </c>
      <c r="W92" s="29"/>
      <c r="X92" s="30"/>
      <c r="Y92" s="38" t="s">
        <v>166</v>
      </c>
      <c r="Z92" s="38"/>
      <c r="AA92" s="38"/>
      <c r="AB92" s="38"/>
      <c r="AC92" s="38"/>
      <c r="AD92" s="38"/>
      <c r="AE92" s="39"/>
      <c r="AF92" s="40">
        <v>202976464</v>
      </c>
      <c r="AG92" s="76">
        <v>202976464</v>
      </c>
      <c r="AH92" s="76">
        <v>131454864</v>
      </c>
      <c r="AI92" s="76">
        <v>64760391.450000003</v>
      </c>
      <c r="AJ92" s="76">
        <v>113142655.45</v>
      </c>
      <c r="AK92" s="76">
        <v>129185756.68000001</v>
      </c>
      <c r="AL92" s="75">
        <f t="shared" si="83"/>
        <v>63.645682920163594</v>
      </c>
      <c r="AM92" s="75">
        <f t="shared" si="84"/>
        <v>98.273850619935985</v>
      </c>
      <c r="AO92" s="98"/>
      <c r="AP92" s="104" t="s">
        <v>166</v>
      </c>
      <c r="AQ92" s="109">
        <v>202976464</v>
      </c>
      <c r="AR92" s="111">
        <v>201545507.61000001</v>
      </c>
      <c r="AS92" s="111">
        <v>166027704.61000001</v>
      </c>
      <c r="AT92" s="111">
        <v>129565657.84999999</v>
      </c>
      <c r="AU92" s="111">
        <v>146156024.09999999</v>
      </c>
      <c r="AV92" s="111">
        <v>164502689.74000001</v>
      </c>
      <c r="AW92" s="107">
        <f t="shared" si="85"/>
        <v>81.045204206533043</v>
      </c>
      <c r="AX92" s="107">
        <f t="shared" si="86"/>
        <v>99.081469641718968</v>
      </c>
      <c r="AY92" s="146"/>
      <c r="AZ92" s="98"/>
      <c r="BA92" s="104" t="s">
        <v>166</v>
      </c>
      <c r="BB92" s="40">
        <v>202976464</v>
      </c>
      <c r="BC92" s="220">
        <v>200239898.16999999</v>
      </c>
      <c r="BD92" s="220">
        <v>200239898.16999999</v>
      </c>
      <c r="BE92" s="209">
        <v>196793463.93000001</v>
      </c>
      <c r="BF92" s="40">
        <v>198198694.25</v>
      </c>
      <c r="BG92" s="220">
        <v>199347509.47999999</v>
      </c>
      <c r="BH92" s="107"/>
      <c r="BI92" s="107"/>
      <c r="BJ92" s="178"/>
      <c r="BK92" s="189">
        <f t="shared" si="91"/>
        <v>0</v>
      </c>
      <c r="BL92" s="214">
        <f t="shared" si="92"/>
        <v>32290774.189999998</v>
      </c>
      <c r="BM92" s="216">
        <f t="shared" si="93"/>
        <v>892388.68999999762</v>
      </c>
      <c r="BN92" s="216">
        <f t="shared" si="94"/>
        <v>892388.68999999762</v>
      </c>
      <c r="BO92" s="216">
        <f t="shared" si="95"/>
        <v>1148815.2299999893</v>
      </c>
      <c r="BP92" s="216">
        <f t="shared" si="96"/>
        <v>1405230.3199999928</v>
      </c>
    </row>
    <row r="93" spans="1:68" ht="15">
      <c r="A93" s="137" t="s">
        <v>167</v>
      </c>
      <c r="B93" s="30"/>
      <c r="C93" s="38" t="s">
        <v>168</v>
      </c>
      <c r="D93" s="38"/>
      <c r="E93" s="38"/>
      <c r="F93" s="38"/>
      <c r="G93" s="38"/>
      <c r="H93" s="38"/>
      <c r="I93" s="39"/>
      <c r="J93" s="40">
        <v>62900000</v>
      </c>
      <c r="K93" s="48">
        <v>62900000</v>
      </c>
      <c r="L93" s="46">
        <v>0</v>
      </c>
      <c r="M93" s="46">
        <v>0</v>
      </c>
      <c r="N93" s="46">
        <v>0</v>
      </c>
      <c r="O93" s="46">
        <v>0</v>
      </c>
      <c r="P93" s="47">
        <f t="shared" si="81"/>
        <v>0</v>
      </c>
      <c r="Q93" s="43" t="str">
        <f t="shared" si="82"/>
        <v>n.a.</v>
      </c>
      <c r="S93" s="62">
        <v>62900000</v>
      </c>
      <c r="T93" s="28">
        <f t="shared" si="97"/>
        <v>0</v>
      </c>
      <c r="U93" s="28"/>
      <c r="V93" s="40">
        <v>62900000</v>
      </c>
      <c r="W93" s="29"/>
      <c r="X93" s="30"/>
      <c r="Y93" s="38" t="s">
        <v>168</v>
      </c>
      <c r="Z93" s="38"/>
      <c r="AA93" s="38"/>
      <c r="AB93" s="38"/>
      <c r="AC93" s="38"/>
      <c r="AD93" s="38"/>
      <c r="AE93" s="39"/>
      <c r="AF93" s="40">
        <v>62900000</v>
      </c>
      <c r="AG93" s="76">
        <v>62900000</v>
      </c>
      <c r="AH93" s="76">
        <v>62898743</v>
      </c>
      <c r="AI93" s="76">
        <v>0</v>
      </c>
      <c r="AJ93" s="76">
        <v>28098033</v>
      </c>
      <c r="AK93" s="76">
        <v>62898743</v>
      </c>
      <c r="AL93" s="75">
        <f t="shared" si="83"/>
        <v>99.998001589825108</v>
      </c>
      <c r="AM93" s="75">
        <f t="shared" si="84"/>
        <v>100</v>
      </c>
      <c r="AO93" s="98"/>
      <c r="AP93" s="104" t="s">
        <v>168</v>
      </c>
      <c r="AQ93" s="109">
        <v>62900000</v>
      </c>
      <c r="AR93" s="111">
        <v>62900000</v>
      </c>
      <c r="AS93" s="111">
        <v>62898743</v>
      </c>
      <c r="AT93" s="111">
        <v>62898743</v>
      </c>
      <c r="AU93" s="111">
        <v>62898743</v>
      </c>
      <c r="AV93" s="111">
        <v>62898743</v>
      </c>
      <c r="AW93" s="107">
        <f t="shared" si="85"/>
        <v>99.998001589825108</v>
      </c>
      <c r="AX93" s="107">
        <f t="shared" si="86"/>
        <v>100</v>
      </c>
      <c r="AY93" s="146"/>
      <c r="AZ93" s="98"/>
      <c r="BA93" s="104" t="s">
        <v>168</v>
      </c>
      <c r="BB93" s="40">
        <v>62900000</v>
      </c>
      <c r="BC93" s="219">
        <v>62900000</v>
      </c>
      <c r="BD93" s="219">
        <v>62899543</v>
      </c>
      <c r="BE93" s="209">
        <v>62899543</v>
      </c>
      <c r="BF93" s="40">
        <v>62899543</v>
      </c>
      <c r="BG93" s="40">
        <v>62899543</v>
      </c>
      <c r="BH93" s="107"/>
      <c r="BI93" s="107"/>
      <c r="BJ93" s="178"/>
      <c r="BK93" s="189">
        <f t="shared" si="91"/>
        <v>0</v>
      </c>
      <c r="BL93" s="214">
        <f t="shared" si="92"/>
        <v>800</v>
      </c>
      <c r="BM93" s="216">
        <f t="shared" si="93"/>
        <v>457</v>
      </c>
      <c r="BN93" s="216">
        <f t="shared" si="94"/>
        <v>0</v>
      </c>
      <c r="BO93" s="216">
        <f t="shared" si="95"/>
        <v>0</v>
      </c>
      <c r="BP93" s="216">
        <f t="shared" si="96"/>
        <v>0</v>
      </c>
    </row>
    <row r="94" spans="1:68" ht="22.5">
      <c r="A94" s="137" t="s">
        <v>126</v>
      </c>
      <c r="B94" s="30"/>
      <c r="C94" s="38" t="s">
        <v>127</v>
      </c>
      <c r="D94" s="38"/>
      <c r="E94" s="38"/>
      <c r="F94" s="38"/>
      <c r="G94" s="38"/>
      <c r="H94" s="38"/>
      <c r="I94" s="39"/>
      <c r="J94" s="40">
        <v>2891057600</v>
      </c>
      <c r="K94" s="48">
        <v>2891057599.9999976</v>
      </c>
      <c r="L94" s="48">
        <v>422989910.0000006</v>
      </c>
      <c r="M94" s="42">
        <v>9699647.5</v>
      </c>
      <c r="N94" s="42">
        <v>181868033.03000003</v>
      </c>
      <c r="O94" s="42">
        <v>390217830.55000019</v>
      </c>
      <c r="P94" s="47">
        <f t="shared" si="81"/>
        <v>13.497407680497275</v>
      </c>
      <c r="Q94" s="47">
        <f t="shared" si="82"/>
        <v>92.252278677285631</v>
      </c>
      <c r="S94" s="62">
        <v>2891057600</v>
      </c>
      <c r="T94" s="28">
        <f>+J94-S94</f>
        <v>0</v>
      </c>
      <c r="U94" s="28"/>
      <c r="V94" s="40">
        <v>2891057600</v>
      </c>
      <c r="W94" s="29"/>
      <c r="X94" s="30"/>
      <c r="Y94" s="38" t="s">
        <v>127</v>
      </c>
      <c r="Z94" s="38"/>
      <c r="AA94" s="38"/>
      <c r="AB94" s="38"/>
      <c r="AC94" s="38"/>
      <c r="AD94" s="38"/>
      <c r="AE94" s="39"/>
      <c r="AF94" s="40">
        <v>2891057600</v>
      </c>
      <c r="AG94" s="76">
        <v>2891057600.0000005</v>
      </c>
      <c r="AH94" s="76">
        <v>1079178935.0000005</v>
      </c>
      <c r="AI94" s="76">
        <v>586497671.9600004</v>
      </c>
      <c r="AJ94" s="76">
        <v>790455822.62</v>
      </c>
      <c r="AK94" s="76">
        <v>1038449099.8500011</v>
      </c>
      <c r="AL94" s="75">
        <f t="shared" si="83"/>
        <v>35.919350062413187</v>
      </c>
      <c r="AM94" s="75">
        <f t="shared" si="84"/>
        <v>96.225849687290335</v>
      </c>
      <c r="AO94" s="98"/>
      <c r="AP94" s="104" t="s">
        <v>127</v>
      </c>
      <c r="AQ94" s="109">
        <v>2891057600</v>
      </c>
      <c r="AR94" s="111">
        <v>2823845865.4200006</v>
      </c>
      <c r="AS94" s="111">
        <v>1789060101.6900001</v>
      </c>
      <c r="AT94" s="111">
        <v>1226388976.7000005</v>
      </c>
      <c r="AU94" s="111">
        <v>1446155336.7500005</v>
      </c>
      <c r="AV94" s="111">
        <v>1714351179.7200012</v>
      </c>
      <c r="AW94" s="107">
        <f t="shared" si="85"/>
        <v>59.298409679558141</v>
      </c>
      <c r="AX94" s="107">
        <f t="shared" si="86"/>
        <v>95.824124527765917</v>
      </c>
      <c r="AY94" s="146"/>
      <c r="AZ94" s="98"/>
      <c r="BA94" s="104" t="s">
        <v>127</v>
      </c>
      <c r="BB94" s="40">
        <v>2891057600</v>
      </c>
      <c r="BC94" s="220">
        <v>2594814053.2299948</v>
      </c>
      <c r="BD94" s="220">
        <v>2594814053.2299948</v>
      </c>
      <c r="BE94" s="209">
        <v>1952570870.1600001</v>
      </c>
      <c r="BF94" s="40">
        <v>2195005196.8999996</v>
      </c>
      <c r="BG94" s="220">
        <v>2573359831.6599946</v>
      </c>
      <c r="BH94" s="107"/>
      <c r="BI94" s="107"/>
      <c r="BJ94" s="178"/>
      <c r="BK94" s="189">
        <f t="shared" si="91"/>
        <v>0</v>
      </c>
      <c r="BL94" s="214">
        <f t="shared" si="92"/>
        <v>238219690.43999887</v>
      </c>
      <c r="BM94" s="216">
        <f t="shared" si="93"/>
        <v>21454221.570000172</v>
      </c>
      <c r="BN94" s="216">
        <f t="shared" si="94"/>
        <v>21454221.570000172</v>
      </c>
      <c r="BO94" s="216">
        <f t="shared" si="95"/>
        <v>378354634.75999498</v>
      </c>
      <c r="BP94" s="216">
        <f t="shared" si="96"/>
        <v>242434326.73999953</v>
      </c>
    </row>
    <row r="95" spans="1:68" ht="15">
      <c r="A95" s="137" t="s">
        <v>169</v>
      </c>
      <c r="B95" s="30"/>
      <c r="C95" s="38" t="s">
        <v>170</v>
      </c>
      <c r="D95" s="38"/>
      <c r="E95" s="38"/>
      <c r="F95" s="38"/>
      <c r="G95" s="38"/>
      <c r="H95" s="38"/>
      <c r="I95" s="39"/>
      <c r="J95" s="40">
        <v>232800000</v>
      </c>
      <c r="K95" s="48">
        <v>232800000</v>
      </c>
      <c r="L95" s="46">
        <v>0</v>
      </c>
      <c r="M95" s="46">
        <v>0</v>
      </c>
      <c r="N95" s="46">
        <v>0</v>
      </c>
      <c r="O95" s="46">
        <v>0</v>
      </c>
      <c r="P95" s="47">
        <f t="shared" si="81"/>
        <v>0</v>
      </c>
      <c r="Q95" s="43" t="str">
        <f t="shared" si="82"/>
        <v>n.a.</v>
      </c>
      <c r="S95" s="62">
        <v>232800000</v>
      </c>
      <c r="T95" s="28">
        <f>+J95-S95</f>
        <v>0</v>
      </c>
      <c r="U95" s="28"/>
      <c r="V95" s="40">
        <v>232800000</v>
      </c>
      <c r="W95" s="29"/>
      <c r="X95" s="30"/>
      <c r="Y95" s="38" t="s">
        <v>170</v>
      </c>
      <c r="Z95" s="38"/>
      <c r="AA95" s="38"/>
      <c r="AB95" s="38"/>
      <c r="AC95" s="38"/>
      <c r="AD95" s="38"/>
      <c r="AE95" s="39"/>
      <c r="AF95" s="40">
        <v>232800000</v>
      </c>
      <c r="AG95" s="76">
        <v>232800000</v>
      </c>
      <c r="AH95" s="76">
        <v>59971478</v>
      </c>
      <c r="AI95" s="76">
        <v>0</v>
      </c>
      <c r="AJ95" s="76">
        <v>59971478</v>
      </c>
      <c r="AK95" s="76">
        <v>59971478</v>
      </c>
      <c r="AL95" s="75">
        <f t="shared" si="83"/>
        <v>25.760944158075599</v>
      </c>
      <c r="AM95" s="75">
        <f t="shared" si="84"/>
        <v>100</v>
      </c>
      <c r="AO95" s="98"/>
      <c r="AP95" s="104" t="s">
        <v>170</v>
      </c>
      <c r="AQ95" s="109">
        <v>232800000</v>
      </c>
      <c r="AR95" s="111">
        <v>547853906</v>
      </c>
      <c r="AS95" s="111">
        <v>547853906</v>
      </c>
      <c r="AT95" s="111">
        <v>59971478</v>
      </c>
      <c r="AU95" s="111">
        <v>59971478</v>
      </c>
      <c r="AV95" s="111">
        <v>547853906</v>
      </c>
      <c r="AW95" s="107">
        <f t="shared" si="85"/>
        <v>235.33243384879725</v>
      </c>
      <c r="AX95" s="107">
        <f t="shared" si="86"/>
        <v>100</v>
      </c>
      <c r="AY95" s="146"/>
      <c r="AZ95" s="98"/>
      <c r="BA95" s="104" t="s">
        <v>170</v>
      </c>
      <c r="BB95" s="40">
        <v>232800000</v>
      </c>
      <c r="BC95" s="232">
        <v>567448092</v>
      </c>
      <c r="BD95" s="232">
        <v>567448092</v>
      </c>
      <c r="BE95" s="221">
        <v>565888671</v>
      </c>
      <c r="BF95" s="222">
        <v>565294524</v>
      </c>
      <c r="BG95" s="218">
        <v>567448092</v>
      </c>
      <c r="BH95" s="107"/>
      <c r="BI95" s="107"/>
      <c r="BJ95" s="178"/>
      <c r="BK95" s="189">
        <f t="shared" si="91"/>
        <v>0</v>
      </c>
      <c r="BL95" s="214">
        <f t="shared" si="92"/>
        <v>18034765</v>
      </c>
      <c r="BM95" s="216">
        <f t="shared" si="93"/>
        <v>0</v>
      </c>
      <c r="BN95" s="216">
        <f t="shared" si="94"/>
        <v>0</v>
      </c>
      <c r="BO95" s="216">
        <f t="shared" si="95"/>
        <v>2153568</v>
      </c>
      <c r="BP95" s="213">
        <f>+BF95-BE95</f>
        <v>-594147</v>
      </c>
    </row>
    <row r="96" spans="1:68" ht="15">
      <c r="A96" s="137" t="s">
        <v>171</v>
      </c>
      <c r="B96" s="30"/>
      <c r="C96" s="38" t="s">
        <v>172</v>
      </c>
      <c r="D96" s="38"/>
      <c r="E96" s="38"/>
      <c r="F96" s="38"/>
      <c r="G96" s="38"/>
      <c r="H96" s="38"/>
      <c r="I96" s="39"/>
      <c r="J96" s="40">
        <v>140000000</v>
      </c>
      <c r="K96" s="48">
        <v>140000000</v>
      </c>
      <c r="L96" s="48">
        <v>51235970.399999999</v>
      </c>
      <c r="M96" s="46">
        <v>0</v>
      </c>
      <c r="N96" s="46">
        <v>0</v>
      </c>
      <c r="O96" s="42">
        <v>7716011.8499999996</v>
      </c>
      <c r="P96" s="47">
        <f t="shared" si="81"/>
        <v>5.5114370357142857</v>
      </c>
      <c r="Q96" s="47">
        <f t="shared" si="82"/>
        <v>15.059755460394285</v>
      </c>
      <c r="S96" s="62">
        <v>140000000</v>
      </c>
      <c r="T96" s="28">
        <f t="shared" si="97"/>
        <v>0</v>
      </c>
      <c r="U96" s="28"/>
      <c r="V96" s="40">
        <v>140000000</v>
      </c>
      <c r="W96" s="29"/>
      <c r="X96" s="30"/>
      <c r="Y96" s="38" t="s">
        <v>172</v>
      </c>
      <c r="Z96" s="38"/>
      <c r="AA96" s="38"/>
      <c r="AB96" s="38"/>
      <c r="AC96" s="38"/>
      <c r="AD96" s="38"/>
      <c r="AE96" s="39"/>
      <c r="AF96" s="40">
        <v>140000000</v>
      </c>
      <c r="AG96" s="76">
        <v>140000000</v>
      </c>
      <c r="AH96" s="76">
        <v>140000000</v>
      </c>
      <c r="AI96" s="76">
        <v>11200001</v>
      </c>
      <c r="AJ96" s="76">
        <v>140000000</v>
      </c>
      <c r="AK96" s="76">
        <v>140000000</v>
      </c>
      <c r="AL96" s="75">
        <f t="shared" si="83"/>
        <v>100</v>
      </c>
      <c r="AM96" s="75">
        <f t="shared" si="84"/>
        <v>100</v>
      </c>
      <c r="AO96" s="98"/>
      <c r="AP96" s="104" t="s">
        <v>172</v>
      </c>
      <c r="AQ96" s="109">
        <v>140000000</v>
      </c>
      <c r="AR96" s="111">
        <v>140000000</v>
      </c>
      <c r="AS96" s="111">
        <v>140000000</v>
      </c>
      <c r="AT96" s="111">
        <v>140000000</v>
      </c>
      <c r="AU96" s="111">
        <v>140000000</v>
      </c>
      <c r="AV96" s="111">
        <v>140000000</v>
      </c>
      <c r="AW96" s="107">
        <f t="shared" si="85"/>
        <v>100</v>
      </c>
      <c r="AX96" s="107">
        <f t="shared" si="86"/>
        <v>100</v>
      </c>
      <c r="AY96" s="146"/>
      <c r="AZ96" s="98"/>
      <c r="BA96" s="104" t="s">
        <v>172</v>
      </c>
      <c r="BB96" s="40">
        <v>140000000</v>
      </c>
      <c r="BC96" s="219">
        <v>140000000</v>
      </c>
      <c r="BD96" s="219">
        <v>140000000</v>
      </c>
      <c r="BE96" s="209">
        <v>140000000</v>
      </c>
      <c r="BF96" s="40">
        <v>140000000</v>
      </c>
      <c r="BG96" s="40">
        <v>140000000</v>
      </c>
      <c r="BH96" s="107"/>
      <c r="BI96" s="107"/>
      <c r="BJ96" s="178"/>
      <c r="BK96" s="189">
        <f t="shared" si="91"/>
        <v>0</v>
      </c>
      <c r="BL96" s="214">
        <f t="shared" si="92"/>
        <v>0</v>
      </c>
      <c r="BM96" s="216">
        <f t="shared" si="93"/>
        <v>0</v>
      </c>
      <c r="BN96" s="216">
        <f t="shared" si="94"/>
        <v>0</v>
      </c>
      <c r="BO96" s="216">
        <f t="shared" si="95"/>
        <v>0</v>
      </c>
      <c r="BP96" s="216">
        <f t="shared" si="96"/>
        <v>0</v>
      </c>
    </row>
    <row r="97" spans="1:68" ht="15">
      <c r="A97" s="137" t="s">
        <v>173</v>
      </c>
      <c r="B97" s="30"/>
      <c r="C97" s="38" t="s">
        <v>174</v>
      </c>
      <c r="D97" s="38"/>
      <c r="E97" s="38"/>
      <c r="F97" s="38"/>
      <c r="G97" s="38"/>
      <c r="H97" s="38"/>
      <c r="I97" s="39"/>
      <c r="J97" s="40">
        <v>46299898</v>
      </c>
      <c r="K97" s="48">
        <v>46299898</v>
      </c>
      <c r="L97" s="46">
        <v>0</v>
      </c>
      <c r="M97" s="46">
        <v>0</v>
      </c>
      <c r="N97" s="46">
        <v>0</v>
      </c>
      <c r="O97" s="46">
        <v>0</v>
      </c>
      <c r="P97" s="47">
        <f t="shared" si="81"/>
        <v>0</v>
      </c>
      <c r="Q97" s="43" t="str">
        <f t="shared" si="82"/>
        <v>n.a.</v>
      </c>
      <c r="S97" s="62">
        <v>46299898</v>
      </c>
      <c r="T97" s="28">
        <f t="shared" si="97"/>
        <v>0</v>
      </c>
      <c r="U97" s="28"/>
      <c r="V97" s="40">
        <v>46299898</v>
      </c>
      <c r="W97" s="29"/>
      <c r="X97" s="30"/>
      <c r="Y97" s="38" t="s">
        <v>174</v>
      </c>
      <c r="Z97" s="38"/>
      <c r="AA97" s="38"/>
      <c r="AB97" s="38"/>
      <c r="AC97" s="38"/>
      <c r="AD97" s="38"/>
      <c r="AE97" s="39"/>
      <c r="AF97" s="40">
        <v>46299898</v>
      </c>
      <c r="AG97" s="76">
        <v>46299998.009999998</v>
      </c>
      <c r="AH97" s="76">
        <v>6945000.0099999979</v>
      </c>
      <c r="AI97" s="76">
        <v>0</v>
      </c>
      <c r="AJ97" s="76">
        <v>1475185.58</v>
      </c>
      <c r="AK97" s="76">
        <v>6945000.0099999979</v>
      </c>
      <c r="AL97" s="75">
        <f t="shared" si="83"/>
        <v>15.000033067027488</v>
      </c>
      <c r="AM97" s="75">
        <f t="shared" si="84"/>
        <v>100</v>
      </c>
      <c r="AO97" s="98"/>
      <c r="AP97" s="104" t="s">
        <v>174</v>
      </c>
      <c r="AQ97" s="109">
        <v>46299898</v>
      </c>
      <c r="AR97" s="111">
        <v>46300000.009999998</v>
      </c>
      <c r="AS97" s="111">
        <v>37040000.019999996</v>
      </c>
      <c r="AT97" s="111">
        <v>11575000.029999999</v>
      </c>
      <c r="AU97" s="111">
        <v>11575000.029999999</v>
      </c>
      <c r="AV97" s="111">
        <v>37040000.019999996</v>
      </c>
      <c r="AW97" s="107">
        <f t="shared" si="85"/>
        <v>80.000176285485551</v>
      </c>
      <c r="AX97" s="107">
        <f t="shared" si="86"/>
        <v>100</v>
      </c>
      <c r="AY97" s="146"/>
      <c r="AZ97" s="98"/>
      <c r="BA97" s="104" t="s">
        <v>174</v>
      </c>
      <c r="BB97" s="40">
        <v>46299898</v>
      </c>
      <c r="BC97" s="219">
        <v>46300000.009999998</v>
      </c>
      <c r="BD97" s="219">
        <v>46300000.009999998</v>
      </c>
      <c r="BE97" s="209">
        <v>43984999.990000002</v>
      </c>
      <c r="BF97" s="40">
        <v>46300000.009999998</v>
      </c>
      <c r="BG97" s="219">
        <v>46300000.009999998</v>
      </c>
      <c r="BH97" s="107"/>
      <c r="BI97" s="107"/>
      <c r="BJ97" s="178"/>
      <c r="BK97" s="189">
        <f t="shared" si="91"/>
        <v>0</v>
      </c>
      <c r="BL97" s="214">
        <f t="shared" si="92"/>
        <v>6944999.9700000063</v>
      </c>
      <c r="BM97" s="216">
        <f t="shared" si="93"/>
        <v>0</v>
      </c>
      <c r="BN97" s="216">
        <f t="shared" si="94"/>
        <v>0</v>
      </c>
      <c r="BO97" s="216">
        <f t="shared" si="95"/>
        <v>0</v>
      </c>
      <c r="BP97" s="216">
        <f t="shared" si="96"/>
        <v>2315000.0199999958</v>
      </c>
    </row>
    <row r="98" spans="1:68">
      <c r="B98" s="30" t="s">
        <v>175</v>
      </c>
      <c r="C98" s="38"/>
      <c r="D98" s="38"/>
      <c r="E98" s="38"/>
      <c r="F98" s="38"/>
      <c r="G98" s="38"/>
      <c r="H98" s="38"/>
      <c r="I98" s="39"/>
      <c r="J98" s="44">
        <f>SUM(J99:J101)</f>
        <v>7331260</v>
      </c>
      <c r="K98" s="44">
        <f>SUM(K99:K101)</f>
        <v>7331260</v>
      </c>
      <c r="L98" s="44">
        <f>SUM(L99:L101)</f>
        <v>217167</v>
      </c>
      <c r="M98" s="35">
        <f>M99+M101+M100</f>
        <v>0</v>
      </c>
      <c r="N98" s="35">
        <f>N99+N101+N100</f>
        <v>0</v>
      </c>
      <c r="O98" s="44">
        <f>O99+O101+O100</f>
        <v>254.5</v>
      </c>
      <c r="P98" s="45">
        <f t="shared" si="81"/>
        <v>3.4714360150915396E-3</v>
      </c>
      <c r="Q98" s="45">
        <f t="shared" si="82"/>
        <v>0.1171909175887681</v>
      </c>
      <c r="S98" s="62">
        <v>7331260</v>
      </c>
      <c r="T98" s="28">
        <f t="shared" si="97"/>
        <v>0</v>
      </c>
      <c r="U98" s="28"/>
      <c r="V98" s="140">
        <f>SUM(V99:V101)</f>
        <v>7331260</v>
      </c>
      <c r="W98" s="29"/>
      <c r="X98" s="30" t="s">
        <v>175</v>
      </c>
      <c r="Y98" s="38"/>
      <c r="Z98" s="38"/>
      <c r="AA98" s="38"/>
      <c r="AB98" s="38"/>
      <c r="AC98" s="38"/>
      <c r="AD98" s="38"/>
      <c r="AE98" s="39"/>
      <c r="AF98" s="77">
        <f t="shared" ref="AF98:AK98" si="113">SUM(AF99:AF101)</f>
        <v>7331260</v>
      </c>
      <c r="AG98" s="77">
        <f t="shared" si="113"/>
        <v>6575970.0600000005</v>
      </c>
      <c r="AH98" s="77">
        <f t="shared" si="113"/>
        <v>1622332</v>
      </c>
      <c r="AI98" s="77">
        <f t="shared" si="113"/>
        <v>254.5</v>
      </c>
      <c r="AJ98" s="77">
        <f t="shared" si="113"/>
        <v>4430.5</v>
      </c>
      <c r="AK98" s="77">
        <f t="shared" si="113"/>
        <v>4430.5</v>
      </c>
      <c r="AL98" s="73">
        <f t="shared" si="83"/>
        <v>6.0432995146809693E-2</v>
      </c>
      <c r="AM98" s="73">
        <f t="shared" si="84"/>
        <v>0.2730945330548864</v>
      </c>
      <c r="AO98" s="98" t="s">
        <v>175</v>
      </c>
      <c r="AP98" s="104"/>
      <c r="AQ98" s="101">
        <f t="shared" ref="AQ98:AV98" si="114">SUM(AQ99:AQ101)</f>
        <v>7331260</v>
      </c>
      <c r="AR98" s="101">
        <f t="shared" si="114"/>
        <v>6438165.8099999996</v>
      </c>
      <c r="AS98" s="101">
        <f t="shared" si="114"/>
        <v>4448196.75</v>
      </c>
      <c r="AT98" s="101">
        <f t="shared" si="114"/>
        <v>4430.5</v>
      </c>
      <c r="AU98" s="101">
        <f t="shared" si="114"/>
        <v>4430.5</v>
      </c>
      <c r="AV98" s="101">
        <f t="shared" si="114"/>
        <v>330312.75</v>
      </c>
      <c r="AW98" s="102">
        <f t="shared" si="85"/>
        <v>4.5055386113710325</v>
      </c>
      <c r="AX98" s="102">
        <f t="shared" si="86"/>
        <v>7.4257675315283658</v>
      </c>
      <c r="AY98" s="145"/>
      <c r="AZ98" s="98" t="s">
        <v>175</v>
      </c>
      <c r="BA98" s="104"/>
      <c r="BB98" s="72">
        <f t="shared" ref="BB98:BG98" si="115">SUM(BB99:BB101)</f>
        <v>7331260</v>
      </c>
      <c r="BC98" s="72">
        <f t="shared" si="115"/>
        <v>6355423.2799999993</v>
      </c>
      <c r="BD98" s="72">
        <f t="shared" si="115"/>
        <v>6026468.75</v>
      </c>
      <c r="BE98" s="35">
        <f t="shared" si="115"/>
        <v>330012.75</v>
      </c>
      <c r="BF98" s="72">
        <f t="shared" si="115"/>
        <v>5616288.75</v>
      </c>
      <c r="BG98" s="72">
        <f t="shared" si="115"/>
        <v>6026468.75</v>
      </c>
      <c r="BH98" s="102"/>
      <c r="BI98" s="102"/>
      <c r="BJ98" s="177"/>
      <c r="BK98" s="189">
        <f t="shared" si="91"/>
        <v>0</v>
      </c>
      <c r="BL98" s="214">
        <f t="shared" si="92"/>
        <v>-300</v>
      </c>
      <c r="BM98" s="216">
        <f t="shared" si="93"/>
        <v>328954.52999999933</v>
      </c>
      <c r="BN98" s="216">
        <f t="shared" si="94"/>
        <v>0</v>
      </c>
      <c r="BO98" s="216">
        <f t="shared" si="95"/>
        <v>410180</v>
      </c>
      <c r="BP98" s="216">
        <f t="shared" si="96"/>
        <v>5286276</v>
      </c>
    </row>
    <row r="99" spans="1:68">
      <c r="A99" s="137" t="s">
        <v>57</v>
      </c>
      <c r="B99" s="30"/>
      <c r="C99" s="38" t="s">
        <v>58</v>
      </c>
      <c r="D99" s="38"/>
      <c r="E99" s="38"/>
      <c r="F99" s="38"/>
      <c r="G99" s="38"/>
      <c r="H99" s="38"/>
      <c r="I99" s="39"/>
      <c r="J99" s="40">
        <v>1300000</v>
      </c>
      <c r="K99" s="48">
        <v>1300000</v>
      </c>
      <c r="L99" s="48">
        <v>216667</v>
      </c>
      <c r="M99" s="46">
        <v>0</v>
      </c>
      <c r="N99" s="46">
        <v>0</v>
      </c>
      <c r="O99" s="46">
        <v>0</v>
      </c>
      <c r="P99" s="47">
        <f t="shared" si="81"/>
        <v>0</v>
      </c>
      <c r="Q99" s="47">
        <f t="shared" si="82"/>
        <v>0</v>
      </c>
      <c r="S99" s="62">
        <v>1300000</v>
      </c>
      <c r="T99" s="28">
        <f t="shared" si="97"/>
        <v>0</v>
      </c>
      <c r="U99" s="28"/>
      <c r="V99" s="40">
        <v>1300000</v>
      </c>
      <c r="W99" s="29"/>
      <c r="X99" s="30"/>
      <c r="Y99" s="38" t="s">
        <v>58</v>
      </c>
      <c r="Z99" s="38"/>
      <c r="AA99" s="38"/>
      <c r="AB99" s="38"/>
      <c r="AC99" s="38"/>
      <c r="AD99" s="38"/>
      <c r="AE99" s="39"/>
      <c r="AF99" s="40">
        <v>1300000</v>
      </c>
      <c r="AG99" s="76">
        <v>972165</v>
      </c>
      <c r="AH99" s="76">
        <v>471332</v>
      </c>
      <c r="AI99" s="76">
        <v>0</v>
      </c>
      <c r="AJ99" s="76">
        <v>4176</v>
      </c>
      <c r="AK99" s="76">
        <v>4176</v>
      </c>
      <c r="AL99" s="75">
        <f t="shared" si="83"/>
        <v>0.32123076923076921</v>
      </c>
      <c r="AM99" s="75">
        <f t="shared" si="84"/>
        <v>0.88599967750969588</v>
      </c>
      <c r="AO99" s="98"/>
      <c r="AP99" s="104" t="s">
        <v>58</v>
      </c>
      <c r="AQ99" s="109">
        <v>1300000</v>
      </c>
      <c r="AR99" s="111">
        <v>509175</v>
      </c>
      <c r="AS99" s="111">
        <v>331511</v>
      </c>
      <c r="AT99" s="111">
        <v>4176</v>
      </c>
      <c r="AU99" s="111">
        <v>4176</v>
      </c>
      <c r="AV99" s="111">
        <v>4176</v>
      </c>
      <c r="AW99" s="107">
        <f t="shared" si="85"/>
        <v>0.32123076923076921</v>
      </c>
      <c r="AX99" s="107">
        <f t="shared" si="86"/>
        <v>1.2596867072284179</v>
      </c>
      <c r="AY99" s="146"/>
      <c r="AZ99" s="98"/>
      <c r="BA99" s="104" t="s">
        <v>58</v>
      </c>
      <c r="BB99" s="40">
        <v>1300000</v>
      </c>
      <c r="BC99" s="200">
        <v>427781.47</v>
      </c>
      <c r="BD99" s="200">
        <v>98832</v>
      </c>
      <c r="BE99" s="46">
        <v>4176</v>
      </c>
      <c r="BF99" s="40">
        <v>98832</v>
      </c>
      <c r="BG99" s="200">
        <v>98832</v>
      </c>
      <c r="BH99" s="107"/>
      <c r="BI99" s="107"/>
      <c r="BJ99" s="178"/>
      <c r="BK99" s="189">
        <f t="shared" si="91"/>
        <v>0</v>
      </c>
      <c r="BL99" s="214">
        <f t="shared" si="92"/>
        <v>0</v>
      </c>
      <c r="BM99" s="216">
        <f t="shared" si="93"/>
        <v>328949.46999999997</v>
      </c>
      <c r="BN99" s="216">
        <f t="shared" si="94"/>
        <v>0</v>
      </c>
      <c r="BO99" s="216">
        <f t="shared" si="95"/>
        <v>0</v>
      </c>
      <c r="BP99" s="216">
        <f t="shared" si="96"/>
        <v>94656</v>
      </c>
    </row>
    <row r="100" spans="1:68" ht="22.5">
      <c r="A100" s="137" t="s">
        <v>145</v>
      </c>
      <c r="B100" s="30"/>
      <c r="C100" s="38" t="s">
        <v>176</v>
      </c>
      <c r="D100" s="38"/>
      <c r="E100" s="38"/>
      <c r="F100" s="38"/>
      <c r="G100" s="38"/>
      <c r="H100" s="38"/>
      <c r="I100" s="39"/>
      <c r="J100" s="40">
        <v>1500000</v>
      </c>
      <c r="K100" s="48">
        <v>6029260</v>
      </c>
      <c r="L100" s="46">
        <v>0</v>
      </c>
      <c r="M100" s="46">
        <v>0</v>
      </c>
      <c r="N100" s="46">
        <v>0</v>
      </c>
      <c r="O100" s="46">
        <v>0</v>
      </c>
      <c r="P100" s="47">
        <f t="shared" si="81"/>
        <v>0</v>
      </c>
      <c r="Q100" s="43" t="str">
        <f t="shared" si="82"/>
        <v>n.a.</v>
      </c>
      <c r="S100" s="62">
        <v>1500000</v>
      </c>
      <c r="T100" s="28">
        <f>+J100-S100</f>
        <v>0</v>
      </c>
      <c r="U100" s="28"/>
      <c r="V100" s="40">
        <v>1500000</v>
      </c>
      <c r="W100" s="29"/>
      <c r="X100" s="30"/>
      <c r="Y100" s="38" t="s">
        <v>176</v>
      </c>
      <c r="Z100" s="38"/>
      <c r="AA100" s="38"/>
      <c r="AB100" s="38"/>
      <c r="AC100" s="38"/>
      <c r="AD100" s="38"/>
      <c r="AE100" s="39"/>
      <c r="AF100" s="40">
        <v>1500000</v>
      </c>
      <c r="AG100" s="76">
        <v>5601805.0600000005</v>
      </c>
      <c r="AH100" s="76">
        <v>1150000</v>
      </c>
      <c r="AI100" s="76">
        <v>0</v>
      </c>
      <c r="AJ100" s="76">
        <v>0</v>
      </c>
      <c r="AK100" s="76">
        <v>0</v>
      </c>
      <c r="AL100" s="75">
        <f t="shared" si="83"/>
        <v>0</v>
      </c>
      <c r="AM100" s="75">
        <f t="shared" si="84"/>
        <v>0</v>
      </c>
      <c r="AO100" s="98"/>
      <c r="AP100" s="104" t="s">
        <v>176</v>
      </c>
      <c r="AQ100" s="109">
        <v>1500000</v>
      </c>
      <c r="AR100" s="111">
        <v>5601805.0599999996</v>
      </c>
      <c r="AS100" s="111">
        <v>3790000</v>
      </c>
      <c r="AT100" s="111">
        <v>0</v>
      </c>
      <c r="AU100" s="111">
        <v>0</v>
      </c>
      <c r="AV100" s="111">
        <v>0</v>
      </c>
      <c r="AW100" s="107">
        <f t="shared" si="85"/>
        <v>0</v>
      </c>
      <c r="AX100" s="107">
        <f t="shared" si="86"/>
        <v>0</v>
      </c>
      <c r="AY100" s="146"/>
      <c r="AZ100" s="98"/>
      <c r="BA100" s="104" t="s">
        <v>176</v>
      </c>
      <c r="BB100" s="40">
        <v>1500000</v>
      </c>
      <c r="BC100" s="200">
        <v>5601805.0599999996</v>
      </c>
      <c r="BD100" s="200">
        <v>5601800</v>
      </c>
      <c r="BE100" s="46">
        <v>0</v>
      </c>
      <c r="BF100" s="40">
        <v>5191620</v>
      </c>
      <c r="BG100" s="200">
        <v>5601800</v>
      </c>
      <c r="BH100" s="107"/>
      <c r="BI100" s="107"/>
      <c r="BJ100" s="178"/>
      <c r="BK100" s="189">
        <f t="shared" si="91"/>
        <v>0</v>
      </c>
      <c r="BL100" s="214">
        <f t="shared" si="92"/>
        <v>0</v>
      </c>
      <c r="BM100" s="216">
        <f t="shared" si="93"/>
        <v>5.0599999995902181</v>
      </c>
      <c r="BN100" s="216">
        <f t="shared" si="94"/>
        <v>0</v>
      </c>
      <c r="BO100" s="216">
        <f t="shared" si="95"/>
        <v>410180</v>
      </c>
      <c r="BP100" s="216">
        <f t="shared" si="96"/>
        <v>5191620</v>
      </c>
    </row>
    <row r="101" spans="1:68">
      <c r="A101" s="137" t="s">
        <v>75</v>
      </c>
      <c r="B101" s="30"/>
      <c r="C101" s="38" t="s">
        <v>177</v>
      </c>
      <c r="D101" s="38"/>
      <c r="E101" s="38"/>
      <c r="F101" s="38"/>
      <c r="G101" s="38"/>
      <c r="H101" s="38"/>
      <c r="I101" s="39"/>
      <c r="J101" s="40">
        <v>4531260</v>
      </c>
      <c r="K101" s="48">
        <v>2000</v>
      </c>
      <c r="L101" s="48">
        <v>500</v>
      </c>
      <c r="M101" s="46">
        <v>0</v>
      </c>
      <c r="N101" s="46">
        <v>0</v>
      </c>
      <c r="O101" s="42">
        <v>254.5</v>
      </c>
      <c r="P101" s="47">
        <f t="shared" si="81"/>
        <v>5.6165393290166536E-3</v>
      </c>
      <c r="Q101" s="47">
        <f t="shared" si="82"/>
        <v>50.9</v>
      </c>
      <c r="S101" s="62">
        <v>4531260</v>
      </c>
      <c r="T101" s="28">
        <f t="shared" si="97"/>
        <v>0</v>
      </c>
      <c r="U101" s="28"/>
      <c r="V101" s="40">
        <v>4531260</v>
      </c>
      <c r="W101" s="29"/>
      <c r="X101" s="30"/>
      <c r="Y101" s="38" t="s">
        <v>177</v>
      </c>
      <c r="Z101" s="38"/>
      <c r="AA101" s="38"/>
      <c r="AB101" s="38"/>
      <c r="AC101" s="38"/>
      <c r="AD101" s="38"/>
      <c r="AE101" s="39"/>
      <c r="AF101" s="40">
        <v>4531260</v>
      </c>
      <c r="AG101" s="76">
        <v>2000</v>
      </c>
      <c r="AH101" s="76">
        <v>1000</v>
      </c>
      <c r="AI101" s="76">
        <v>254.5</v>
      </c>
      <c r="AJ101" s="76">
        <v>254.5</v>
      </c>
      <c r="AK101" s="76">
        <v>254.5</v>
      </c>
      <c r="AL101" s="75">
        <f t="shared" si="83"/>
        <v>5.6165393290166536E-3</v>
      </c>
      <c r="AM101" s="75">
        <f t="shared" si="84"/>
        <v>25.45</v>
      </c>
      <c r="AO101" s="98"/>
      <c r="AP101" s="104" t="s">
        <v>177</v>
      </c>
      <c r="AQ101" s="109">
        <v>4531260</v>
      </c>
      <c r="AR101" s="111">
        <v>327185.75</v>
      </c>
      <c r="AS101" s="111">
        <v>326685.75</v>
      </c>
      <c r="AT101" s="111">
        <v>254.5</v>
      </c>
      <c r="AU101" s="111">
        <v>254.5</v>
      </c>
      <c r="AV101" s="111">
        <v>326136.75</v>
      </c>
      <c r="AW101" s="107">
        <f t="shared" si="85"/>
        <v>7.1974848055507747</v>
      </c>
      <c r="AX101" s="107">
        <f t="shared" si="86"/>
        <v>99.831948592799051</v>
      </c>
      <c r="AY101" s="146"/>
      <c r="AZ101" s="98"/>
      <c r="BA101" s="104" t="s">
        <v>177</v>
      </c>
      <c r="BB101" s="40">
        <v>4531260</v>
      </c>
      <c r="BC101" s="200">
        <v>325836.75</v>
      </c>
      <c r="BD101" s="200">
        <v>325836.75</v>
      </c>
      <c r="BE101" s="46">
        <v>325836.75</v>
      </c>
      <c r="BF101" s="40">
        <v>325836.75</v>
      </c>
      <c r="BG101" s="200">
        <v>325836.75</v>
      </c>
      <c r="BH101" s="107"/>
      <c r="BI101" s="107"/>
      <c r="BJ101" s="223" t="s">
        <v>285</v>
      </c>
      <c r="BK101" s="189">
        <f t="shared" si="91"/>
        <v>0</v>
      </c>
      <c r="BL101" s="214">
        <f t="shared" si="92"/>
        <v>-300</v>
      </c>
      <c r="BM101" s="216">
        <f t="shared" si="93"/>
        <v>0</v>
      </c>
      <c r="BN101" s="216">
        <f t="shared" si="94"/>
        <v>0</v>
      </c>
      <c r="BO101" s="216">
        <f t="shared" si="95"/>
        <v>0</v>
      </c>
      <c r="BP101" s="216">
        <f t="shared" si="96"/>
        <v>0</v>
      </c>
    </row>
    <row r="102" spans="1:68">
      <c r="B102" s="30" t="s">
        <v>178</v>
      </c>
      <c r="C102" s="31"/>
      <c r="D102" s="31"/>
      <c r="E102" s="32"/>
      <c r="F102" s="31"/>
      <c r="G102" s="33"/>
      <c r="H102" s="33"/>
      <c r="I102" s="34"/>
      <c r="J102" s="44">
        <f t="shared" ref="J102:O102" si="116">J103+J104</f>
        <v>8000000</v>
      </c>
      <c r="K102" s="44">
        <f t="shared" si="116"/>
        <v>8000000</v>
      </c>
      <c r="L102" s="35">
        <f t="shared" si="116"/>
        <v>0</v>
      </c>
      <c r="M102" s="35">
        <f t="shared" si="116"/>
        <v>0</v>
      </c>
      <c r="N102" s="35">
        <f t="shared" si="116"/>
        <v>0</v>
      </c>
      <c r="O102" s="35">
        <f t="shared" si="116"/>
        <v>0</v>
      </c>
      <c r="P102" s="45">
        <f t="shared" si="81"/>
        <v>0</v>
      </c>
      <c r="Q102" s="36" t="str">
        <f t="shared" si="82"/>
        <v>n.a.</v>
      </c>
      <c r="S102" s="62">
        <v>8000000</v>
      </c>
      <c r="T102" s="28">
        <f t="shared" si="97"/>
        <v>0</v>
      </c>
      <c r="U102" s="28"/>
      <c r="V102" s="140">
        <f>SUM(V103:V104)</f>
        <v>8000000</v>
      </c>
      <c r="W102" s="29"/>
      <c r="X102" s="30" t="s">
        <v>178</v>
      </c>
      <c r="Y102" s="31"/>
      <c r="Z102" s="31"/>
      <c r="AA102" s="32"/>
      <c r="AB102" s="31"/>
      <c r="AC102" s="33"/>
      <c r="AD102" s="33"/>
      <c r="AE102" s="34"/>
      <c r="AF102" s="44">
        <f t="shared" ref="AF102:AK102" si="117">SUM(AF103:AF104)</f>
        <v>8000000</v>
      </c>
      <c r="AG102" s="77">
        <f t="shared" si="117"/>
        <v>8000000</v>
      </c>
      <c r="AH102" s="79">
        <f t="shared" si="117"/>
        <v>0</v>
      </c>
      <c r="AI102" s="79">
        <f t="shared" si="117"/>
        <v>0</v>
      </c>
      <c r="AJ102" s="79">
        <f t="shared" si="117"/>
        <v>0</v>
      </c>
      <c r="AK102" s="79">
        <f t="shared" si="117"/>
        <v>0</v>
      </c>
      <c r="AL102" s="78">
        <f t="shared" si="83"/>
        <v>0</v>
      </c>
      <c r="AM102" s="78" t="str">
        <f t="shared" si="84"/>
        <v>n.a.</v>
      </c>
      <c r="AO102" s="98" t="s">
        <v>245</v>
      </c>
      <c r="AP102" s="116"/>
      <c r="AQ102" s="110">
        <f t="shared" ref="AQ102:AV102" si="118">SUM(AQ103:AQ104)</f>
        <v>8000000</v>
      </c>
      <c r="AR102" s="101">
        <f t="shared" si="118"/>
        <v>8000000</v>
      </c>
      <c r="AS102" s="117">
        <f t="shared" si="118"/>
        <v>8000000</v>
      </c>
      <c r="AT102" s="117">
        <f t="shared" si="118"/>
        <v>84350.9</v>
      </c>
      <c r="AU102" s="117">
        <f t="shared" si="118"/>
        <v>87443.7</v>
      </c>
      <c r="AV102" s="117">
        <f t="shared" si="118"/>
        <v>87443.7</v>
      </c>
      <c r="AW102" s="113">
        <f t="shared" si="85"/>
        <v>1.09304625</v>
      </c>
      <c r="AX102" s="113">
        <f t="shared" si="86"/>
        <v>1.09304625</v>
      </c>
      <c r="AY102" s="147"/>
      <c r="AZ102" s="98" t="s">
        <v>245</v>
      </c>
      <c r="BA102" s="116"/>
      <c r="BB102" s="52">
        <f t="shared" ref="BB102:BG102" si="119">SUM(BB103:BB104)</f>
        <v>8000000</v>
      </c>
      <c r="BC102" s="52">
        <f t="shared" si="119"/>
        <v>7764980</v>
      </c>
      <c r="BD102" s="52">
        <f t="shared" si="119"/>
        <v>7764980</v>
      </c>
      <c r="BE102" s="35">
        <f t="shared" si="119"/>
        <v>87443.7</v>
      </c>
      <c r="BF102" s="52">
        <f t="shared" si="119"/>
        <v>210478.6</v>
      </c>
      <c r="BG102" s="52">
        <f t="shared" si="119"/>
        <v>7764980</v>
      </c>
      <c r="BH102" s="113"/>
      <c r="BI102" s="113"/>
      <c r="BJ102" s="179"/>
      <c r="BK102" s="189">
        <f t="shared" si="91"/>
        <v>0</v>
      </c>
      <c r="BL102" s="214">
        <f t="shared" si="92"/>
        <v>0</v>
      </c>
      <c r="BM102" s="216">
        <f t="shared" si="93"/>
        <v>0</v>
      </c>
      <c r="BN102" s="216">
        <f t="shared" si="94"/>
        <v>0</v>
      </c>
      <c r="BO102" s="216">
        <f t="shared" si="95"/>
        <v>7554501.4000000004</v>
      </c>
      <c r="BP102" s="216">
        <f t="shared" si="96"/>
        <v>123034.90000000001</v>
      </c>
    </row>
    <row r="103" spans="1:68" ht="22.5">
      <c r="A103" s="137" t="s">
        <v>179</v>
      </c>
      <c r="B103" s="30"/>
      <c r="C103" s="38" t="s">
        <v>180</v>
      </c>
      <c r="D103" s="31"/>
      <c r="E103" s="32"/>
      <c r="F103" s="31"/>
      <c r="G103" s="33"/>
      <c r="H103" s="33"/>
      <c r="I103" s="33"/>
      <c r="J103" s="40">
        <v>6000000</v>
      </c>
      <c r="K103" s="48">
        <v>6000000</v>
      </c>
      <c r="L103" s="46">
        <v>0</v>
      </c>
      <c r="M103" s="46">
        <v>0</v>
      </c>
      <c r="N103" s="46">
        <v>0</v>
      </c>
      <c r="O103" s="46">
        <v>0</v>
      </c>
      <c r="P103" s="47">
        <f t="shared" si="81"/>
        <v>0</v>
      </c>
      <c r="Q103" s="43" t="str">
        <f t="shared" si="82"/>
        <v>n.a.</v>
      </c>
      <c r="S103" s="62">
        <v>6000000</v>
      </c>
      <c r="T103" s="28">
        <f t="shared" si="97"/>
        <v>0</v>
      </c>
      <c r="U103" s="28"/>
      <c r="V103" s="40">
        <v>6000000</v>
      </c>
      <c r="W103" s="29"/>
      <c r="X103" s="30"/>
      <c r="Y103" s="38" t="s">
        <v>180</v>
      </c>
      <c r="Z103" s="31"/>
      <c r="AA103" s="32"/>
      <c r="AB103" s="31"/>
      <c r="AC103" s="33"/>
      <c r="AD103" s="33"/>
      <c r="AE103" s="33"/>
      <c r="AF103" s="40">
        <v>6000000</v>
      </c>
      <c r="AG103" s="76">
        <v>6000000</v>
      </c>
      <c r="AH103" s="76">
        <v>0</v>
      </c>
      <c r="AI103" s="76">
        <v>0</v>
      </c>
      <c r="AJ103" s="76">
        <v>0</v>
      </c>
      <c r="AK103" s="76">
        <v>0</v>
      </c>
      <c r="AL103" s="75">
        <f t="shared" si="83"/>
        <v>0</v>
      </c>
      <c r="AM103" s="75" t="str">
        <f t="shared" si="84"/>
        <v>n.a.</v>
      </c>
      <c r="AO103" s="98"/>
      <c r="AP103" s="104" t="s">
        <v>180</v>
      </c>
      <c r="AQ103" s="109">
        <v>6000000</v>
      </c>
      <c r="AR103" s="111">
        <v>6000000</v>
      </c>
      <c r="AS103" s="118">
        <v>6000000</v>
      </c>
      <c r="AT103" s="118">
        <v>84350.9</v>
      </c>
      <c r="AU103" s="118">
        <v>87443.7</v>
      </c>
      <c r="AV103" s="118">
        <v>87443.7</v>
      </c>
      <c r="AW103" s="107">
        <f t="shared" si="85"/>
        <v>1.4573949999999998</v>
      </c>
      <c r="AX103" s="107">
        <f t="shared" si="86"/>
        <v>1.4573949999999998</v>
      </c>
      <c r="AY103" s="146"/>
      <c r="AZ103" s="98"/>
      <c r="BA103" s="104" t="s">
        <v>180</v>
      </c>
      <c r="BB103" s="40">
        <v>6000000</v>
      </c>
      <c r="BC103" s="224">
        <v>6235288</v>
      </c>
      <c r="BD103" s="224">
        <v>6235288</v>
      </c>
      <c r="BE103" s="209">
        <v>87443.7</v>
      </c>
      <c r="BF103" s="40">
        <v>113966.6</v>
      </c>
      <c r="BG103" s="224">
        <v>6235288</v>
      </c>
      <c r="BH103" s="107"/>
      <c r="BI103" s="107"/>
      <c r="BJ103" s="178"/>
      <c r="BK103" s="189">
        <f t="shared" si="91"/>
        <v>0</v>
      </c>
      <c r="BL103" s="214">
        <f t="shared" si="92"/>
        <v>0</v>
      </c>
      <c r="BM103" s="216">
        <f t="shared" si="93"/>
        <v>0</v>
      </c>
      <c r="BN103" s="216">
        <f t="shared" si="94"/>
        <v>0</v>
      </c>
      <c r="BO103" s="216">
        <f t="shared" si="95"/>
        <v>6121321.4000000004</v>
      </c>
      <c r="BP103" s="216">
        <f t="shared" si="96"/>
        <v>26522.900000000009</v>
      </c>
    </row>
    <row r="104" spans="1:68" ht="22.5">
      <c r="A104" s="137" t="s">
        <v>181</v>
      </c>
      <c r="B104" s="30"/>
      <c r="C104" s="38" t="s">
        <v>182</v>
      </c>
      <c r="D104" s="38"/>
      <c r="E104" s="38"/>
      <c r="F104" s="38"/>
      <c r="G104" s="38"/>
      <c r="H104" s="38"/>
      <c r="I104" s="38"/>
      <c r="J104" s="40">
        <v>2000000</v>
      </c>
      <c r="K104" s="48">
        <v>2000000</v>
      </c>
      <c r="L104" s="46">
        <v>0</v>
      </c>
      <c r="M104" s="46">
        <v>0</v>
      </c>
      <c r="N104" s="46">
        <v>0</v>
      </c>
      <c r="O104" s="46">
        <v>0</v>
      </c>
      <c r="P104" s="47">
        <f t="shared" si="81"/>
        <v>0</v>
      </c>
      <c r="Q104" s="43" t="str">
        <f t="shared" si="82"/>
        <v>n.a.</v>
      </c>
      <c r="S104" s="62">
        <v>2000000</v>
      </c>
      <c r="T104" s="28">
        <f t="shared" si="97"/>
        <v>0</v>
      </c>
      <c r="U104" s="28"/>
      <c r="V104" s="40">
        <v>2000000</v>
      </c>
      <c r="W104" s="29"/>
      <c r="X104" s="30"/>
      <c r="Y104" s="38" t="s">
        <v>182</v>
      </c>
      <c r="Z104" s="38"/>
      <c r="AA104" s="38"/>
      <c r="AB104" s="38"/>
      <c r="AC104" s="38"/>
      <c r="AD104" s="38"/>
      <c r="AE104" s="38"/>
      <c r="AF104" s="40">
        <v>2000000</v>
      </c>
      <c r="AG104" s="76">
        <v>2000000</v>
      </c>
      <c r="AH104" s="76">
        <v>0</v>
      </c>
      <c r="AI104" s="76">
        <v>0</v>
      </c>
      <c r="AJ104" s="76">
        <v>0</v>
      </c>
      <c r="AK104" s="76">
        <v>0</v>
      </c>
      <c r="AL104" s="75">
        <f t="shared" si="83"/>
        <v>0</v>
      </c>
      <c r="AM104" s="75" t="str">
        <f t="shared" si="84"/>
        <v>n.a.</v>
      </c>
      <c r="AO104" s="98"/>
      <c r="AP104" s="104" t="s">
        <v>182</v>
      </c>
      <c r="AQ104" s="109">
        <v>2000000</v>
      </c>
      <c r="AR104" s="109">
        <v>2000000</v>
      </c>
      <c r="AS104" s="118">
        <v>2000000</v>
      </c>
      <c r="AT104" s="118">
        <v>0</v>
      </c>
      <c r="AU104" s="118">
        <v>0</v>
      </c>
      <c r="AV104" s="118">
        <v>0</v>
      </c>
      <c r="AW104" s="107">
        <f t="shared" si="85"/>
        <v>0</v>
      </c>
      <c r="AX104" s="107">
        <f t="shared" si="86"/>
        <v>0</v>
      </c>
      <c r="AY104" s="146"/>
      <c r="AZ104" s="98"/>
      <c r="BA104" s="104" t="s">
        <v>182</v>
      </c>
      <c r="BB104" s="40">
        <v>2000000</v>
      </c>
      <c r="BC104" s="224">
        <v>1529692</v>
      </c>
      <c r="BD104" s="224">
        <v>1529692</v>
      </c>
      <c r="BE104" s="46">
        <v>0</v>
      </c>
      <c r="BF104" s="40">
        <v>96512</v>
      </c>
      <c r="BG104" s="224">
        <v>1529692</v>
      </c>
      <c r="BH104" s="107"/>
      <c r="BI104" s="107"/>
      <c r="BJ104" s="181"/>
      <c r="BK104" s="189">
        <f t="shared" si="91"/>
        <v>0</v>
      </c>
      <c r="BL104" s="214">
        <f t="shared" si="92"/>
        <v>0</v>
      </c>
      <c r="BM104" s="216">
        <f t="shared" si="93"/>
        <v>0</v>
      </c>
      <c r="BN104" s="216">
        <f t="shared" si="94"/>
        <v>0</v>
      </c>
      <c r="BO104" s="216">
        <f t="shared" si="95"/>
        <v>1433180</v>
      </c>
      <c r="BP104" s="216">
        <f t="shared" si="96"/>
        <v>96512</v>
      </c>
    </row>
    <row r="105" spans="1:68">
      <c r="B105" s="30" t="s">
        <v>183</v>
      </c>
      <c r="C105" s="38"/>
      <c r="D105" s="38"/>
      <c r="E105" s="38"/>
      <c r="F105" s="38"/>
      <c r="G105" s="38"/>
      <c r="H105" s="38"/>
      <c r="I105" s="38"/>
      <c r="J105" s="44">
        <f t="shared" ref="J105:O105" si="120">J106</f>
        <v>20000000</v>
      </c>
      <c r="K105" s="44">
        <f t="shared" si="120"/>
        <v>20000000</v>
      </c>
      <c r="L105" s="44">
        <f t="shared" si="120"/>
        <v>181800</v>
      </c>
      <c r="M105" s="35">
        <f t="shared" si="120"/>
        <v>0</v>
      </c>
      <c r="N105" s="35">
        <f t="shared" si="120"/>
        <v>0</v>
      </c>
      <c r="O105" s="35">
        <f t="shared" si="120"/>
        <v>0</v>
      </c>
      <c r="P105" s="47">
        <f t="shared" si="81"/>
        <v>0</v>
      </c>
      <c r="Q105" s="47">
        <f t="shared" si="82"/>
        <v>0</v>
      </c>
      <c r="S105" s="62">
        <v>20000000</v>
      </c>
      <c r="T105" s="28">
        <f t="shared" si="97"/>
        <v>0</v>
      </c>
      <c r="U105" s="28"/>
      <c r="V105" s="140">
        <f>+V106</f>
        <v>20000000</v>
      </c>
      <c r="W105" s="29"/>
      <c r="X105" s="30" t="s">
        <v>183</v>
      </c>
      <c r="Y105" s="38"/>
      <c r="Z105" s="38"/>
      <c r="AA105" s="38"/>
      <c r="AB105" s="38"/>
      <c r="AC105" s="38"/>
      <c r="AD105" s="38"/>
      <c r="AE105" s="38"/>
      <c r="AF105" s="44">
        <f t="shared" ref="AF105:AK105" si="121">AF106</f>
        <v>20000000</v>
      </c>
      <c r="AG105" s="77">
        <f t="shared" si="121"/>
        <v>20000000</v>
      </c>
      <c r="AH105" s="77">
        <f t="shared" si="121"/>
        <v>4254500</v>
      </c>
      <c r="AI105" s="79">
        <f t="shared" si="121"/>
        <v>0</v>
      </c>
      <c r="AJ105" s="77">
        <f t="shared" si="121"/>
        <v>78000</v>
      </c>
      <c r="AK105" s="77">
        <f t="shared" si="121"/>
        <v>178533.33</v>
      </c>
      <c r="AL105" s="75">
        <f t="shared" si="83"/>
        <v>0.89266665000000001</v>
      </c>
      <c r="AM105" s="75">
        <f t="shared" si="84"/>
        <v>4.1963410506522507</v>
      </c>
      <c r="AO105" s="98" t="s">
        <v>183</v>
      </c>
      <c r="AP105" s="104"/>
      <c r="AQ105" s="110">
        <f t="shared" ref="AQ105:AV105" si="122">AQ106</f>
        <v>20000000</v>
      </c>
      <c r="AR105" s="101">
        <f t="shared" si="122"/>
        <v>18921133.059999999</v>
      </c>
      <c r="AS105" s="101">
        <f t="shared" si="122"/>
        <v>11108076.060000001</v>
      </c>
      <c r="AT105" s="117">
        <f t="shared" si="122"/>
        <v>294088.88</v>
      </c>
      <c r="AU105" s="101">
        <f t="shared" si="122"/>
        <v>4720612.45</v>
      </c>
      <c r="AV105" s="101">
        <f t="shared" si="122"/>
        <v>6425788.9100000001</v>
      </c>
      <c r="AW105" s="107">
        <f t="shared" si="85"/>
        <v>32.12894455</v>
      </c>
      <c r="AX105" s="107">
        <f t="shared" si="86"/>
        <v>57.847901610425232</v>
      </c>
      <c r="AY105" s="146"/>
      <c r="AZ105" s="98" t="s">
        <v>183</v>
      </c>
      <c r="BA105" s="104"/>
      <c r="BB105" s="52">
        <f t="shared" ref="BB105:BG105" si="123">BB106</f>
        <v>20000000</v>
      </c>
      <c r="BC105" s="52">
        <f t="shared" si="123"/>
        <v>18585482.759999998</v>
      </c>
      <c r="BD105" s="52">
        <f t="shared" si="123"/>
        <v>18585482.759999998</v>
      </c>
      <c r="BE105" s="35">
        <f t="shared" si="123"/>
        <v>7990865.4199999999</v>
      </c>
      <c r="BF105" s="52">
        <f t="shared" si="123"/>
        <v>10608988.65</v>
      </c>
      <c r="BG105" s="52">
        <f t="shared" si="123"/>
        <v>17800468</v>
      </c>
      <c r="BH105" s="107"/>
      <c r="BI105" s="107"/>
      <c r="BJ105" s="178"/>
      <c r="BK105" s="189">
        <f t="shared" si="91"/>
        <v>0</v>
      </c>
      <c r="BL105" s="214">
        <f t="shared" si="92"/>
        <v>1565076.5099999998</v>
      </c>
      <c r="BM105" s="216">
        <f t="shared" si="93"/>
        <v>785014.75999999791</v>
      </c>
      <c r="BN105" s="216">
        <f t="shared" si="94"/>
        <v>785014.75999999791</v>
      </c>
      <c r="BO105" s="216">
        <f t="shared" si="95"/>
        <v>7191479.3499999996</v>
      </c>
      <c r="BP105" s="216">
        <f t="shared" si="96"/>
        <v>2618123.2300000004</v>
      </c>
    </row>
    <row r="106" spans="1:68" ht="33.75">
      <c r="A106" s="137" t="s">
        <v>184</v>
      </c>
      <c r="B106" s="53"/>
      <c r="C106" s="156" t="s">
        <v>185</v>
      </c>
      <c r="D106" s="54"/>
      <c r="E106" s="54"/>
      <c r="F106" s="54"/>
      <c r="G106" s="54"/>
      <c r="H106" s="54"/>
      <c r="I106" s="54"/>
      <c r="J106" s="48">
        <v>20000000</v>
      </c>
      <c r="K106" s="48">
        <v>20000000</v>
      </c>
      <c r="L106" s="48">
        <v>181800</v>
      </c>
      <c r="M106" s="46"/>
      <c r="N106" s="46"/>
      <c r="O106" s="46">
        <v>0</v>
      </c>
      <c r="P106" s="47">
        <f t="shared" si="81"/>
        <v>0</v>
      </c>
      <c r="Q106" s="47">
        <f t="shared" si="82"/>
        <v>0</v>
      </c>
      <c r="S106" s="62">
        <v>20000000</v>
      </c>
      <c r="T106" s="28">
        <f t="shared" si="97"/>
        <v>0</v>
      </c>
      <c r="U106" s="28"/>
      <c r="V106" s="48">
        <v>20000000</v>
      </c>
      <c r="W106" s="29"/>
      <c r="X106" s="80"/>
      <c r="Y106" s="81" t="s">
        <v>185</v>
      </c>
      <c r="Z106" s="81"/>
      <c r="AA106" s="81"/>
      <c r="AB106" s="81"/>
      <c r="AC106" s="81"/>
      <c r="AD106" s="81"/>
      <c r="AE106" s="81"/>
      <c r="AF106" s="41">
        <v>20000000</v>
      </c>
      <c r="AG106" s="76">
        <v>20000000</v>
      </c>
      <c r="AH106" s="76">
        <v>4254500</v>
      </c>
      <c r="AI106" s="76">
        <v>0</v>
      </c>
      <c r="AJ106" s="76">
        <v>78000</v>
      </c>
      <c r="AK106" s="76">
        <v>178533.33</v>
      </c>
      <c r="AL106" s="75">
        <f t="shared" si="83"/>
        <v>0.89266665000000001</v>
      </c>
      <c r="AM106" s="75">
        <f t="shared" si="84"/>
        <v>4.1963410506522507</v>
      </c>
      <c r="AO106" s="119"/>
      <c r="AP106" s="120" t="s">
        <v>185</v>
      </c>
      <c r="AQ106" s="121">
        <v>20000000</v>
      </c>
      <c r="AR106" s="111">
        <v>18921133.059999999</v>
      </c>
      <c r="AS106" s="111">
        <v>11108076.060000001</v>
      </c>
      <c r="AT106" s="111">
        <v>294088.88</v>
      </c>
      <c r="AU106" s="111">
        <v>4720612.45</v>
      </c>
      <c r="AV106" s="111">
        <v>6425788.9100000001</v>
      </c>
      <c r="AW106" s="107">
        <f t="shared" si="85"/>
        <v>32.12894455</v>
      </c>
      <c r="AX106" s="107">
        <f t="shared" si="86"/>
        <v>57.847901610425232</v>
      </c>
      <c r="AY106" s="146"/>
      <c r="AZ106" s="119"/>
      <c r="BA106" s="120" t="s">
        <v>185</v>
      </c>
      <c r="BB106" s="201">
        <v>20000000</v>
      </c>
      <c r="BC106" s="200">
        <v>18585482.759999998</v>
      </c>
      <c r="BD106" s="200">
        <v>18585482.759999998</v>
      </c>
      <c r="BE106" s="209">
        <v>7990865.4199999999</v>
      </c>
      <c r="BF106" s="201">
        <v>10608988.65</v>
      </c>
      <c r="BG106" s="200">
        <v>17800468</v>
      </c>
      <c r="BH106" s="107"/>
      <c r="BI106" s="107"/>
      <c r="BJ106" s="178"/>
      <c r="BK106" s="189">
        <f t="shared" si="91"/>
        <v>0</v>
      </c>
      <c r="BL106" s="214">
        <f t="shared" si="92"/>
        <v>1565076.5099999998</v>
      </c>
      <c r="BM106" s="216">
        <f t="shared" si="93"/>
        <v>785014.75999999791</v>
      </c>
      <c r="BN106" s="216">
        <f t="shared" si="94"/>
        <v>785014.75999999791</v>
      </c>
      <c r="BO106" s="216">
        <f t="shared" si="95"/>
        <v>7191479.3499999996</v>
      </c>
      <c r="BP106" s="216">
        <f t="shared" si="96"/>
        <v>2618123.2300000004</v>
      </c>
    </row>
    <row r="107" spans="1:68">
      <c r="B107" s="53" t="s">
        <v>186</v>
      </c>
      <c r="C107" s="54"/>
      <c r="D107" s="54"/>
      <c r="E107" s="54"/>
      <c r="F107" s="54"/>
      <c r="G107" s="54"/>
      <c r="H107" s="54"/>
      <c r="I107" s="54"/>
      <c r="J107" s="52">
        <f t="shared" ref="J107:O107" si="124">J108</f>
        <v>15457873</v>
      </c>
      <c r="K107" s="52">
        <f t="shared" si="124"/>
        <v>15458062.23</v>
      </c>
      <c r="L107" s="52">
        <f t="shared" si="124"/>
        <v>4275780.6999999993</v>
      </c>
      <c r="M107" s="52">
        <f t="shared" si="124"/>
        <v>1022797.31</v>
      </c>
      <c r="N107" s="52">
        <f t="shared" si="124"/>
        <v>1599808.75</v>
      </c>
      <c r="O107" s="52">
        <f t="shared" si="124"/>
        <v>2354362.37</v>
      </c>
      <c r="P107" s="45">
        <f t="shared" si="81"/>
        <v>15.23083007603957</v>
      </c>
      <c r="Q107" s="45">
        <f t="shared" si="82"/>
        <v>55.062748423931104</v>
      </c>
      <c r="S107" s="62">
        <v>15457873</v>
      </c>
      <c r="T107" s="28">
        <f t="shared" si="97"/>
        <v>0</v>
      </c>
      <c r="U107" s="28"/>
      <c r="V107" s="140">
        <f>+V108</f>
        <v>15457873</v>
      </c>
      <c r="W107" s="29"/>
      <c r="X107" s="80" t="s">
        <v>186</v>
      </c>
      <c r="Y107" s="81"/>
      <c r="Z107" s="81"/>
      <c r="AA107" s="81"/>
      <c r="AB107" s="81"/>
      <c r="AC107" s="81"/>
      <c r="AD107" s="81"/>
      <c r="AE107" s="81"/>
      <c r="AF107" s="52">
        <f t="shared" ref="AF107:AK107" si="125">AF108</f>
        <v>15457873</v>
      </c>
      <c r="AG107" s="72">
        <f t="shared" si="125"/>
        <v>15532247.449999999</v>
      </c>
      <c r="AH107" s="72">
        <f t="shared" si="125"/>
        <v>9060143.4299999978</v>
      </c>
      <c r="AI107" s="72">
        <f t="shared" si="125"/>
        <v>2994414.18</v>
      </c>
      <c r="AJ107" s="72">
        <f t="shared" si="125"/>
        <v>3675299.2900000005</v>
      </c>
      <c r="AK107" s="72">
        <f t="shared" si="125"/>
        <v>4395084.9399999995</v>
      </c>
      <c r="AL107" s="73">
        <f t="shared" si="83"/>
        <v>28.432663019032432</v>
      </c>
      <c r="AM107" s="73">
        <f t="shared" si="84"/>
        <v>48.510103332878479</v>
      </c>
      <c r="AO107" s="119" t="s">
        <v>186</v>
      </c>
      <c r="AP107" s="120"/>
      <c r="AQ107" s="110">
        <f t="shared" ref="AQ107:AV107" si="126">AQ108</f>
        <v>15457873</v>
      </c>
      <c r="AR107" s="101">
        <f t="shared" si="126"/>
        <v>15609407.939999999</v>
      </c>
      <c r="AS107" s="101">
        <f t="shared" si="126"/>
        <v>12144543.43</v>
      </c>
      <c r="AT107" s="101">
        <f t="shared" si="126"/>
        <v>6072456.54</v>
      </c>
      <c r="AU107" s="101">
        <f t="shared" si="126"/>
        <v>7142416.2699999996</v>
      </c>
      <c r="AV107" s="101">
        <f t="shared" si="126"/>
        <v>7815559.1100000003</v>
      </c>
      <c r="AW107" s="102">
        <f t="shared" si="85"/>
        <v>50.560378585074417</v>
      </c>
      <c r="AX107" s="102">
        <f t="shared" si="86"/>
        <v>64.354491011112472</v>
      </c>
      <c r="AY107" s="145"/>
      <c r="AZ107" s="119" t="s">
        <v>186</v>
      </c>
      <c r="BA107" s="120"/>
      <c r="BB107" s="52">
        <f t="shared" ref="BB107:BG107" si="127">BB108</f>
        <v>15457873</v>
      </c>
      <c r="BC107" s="52">
        <f t="shared" si="127"/>
        <v>15457873</v>
      </c>
      <c r="BD107" s="52">
        <f t="shared" si="127"/>
        <v>15457873</v>
      </c>
      <c r="BE107" s="35">
        <f t="shared" si="127"/>
        <v>8488744.0399999991</v>
      </c>
      <c r="BF107" s="52">
        <f t="shared" si="127"/>
        <v>9349821.0100000016</v>
      </c>
      <c r="BG107" s="52">
        <f t="shared" si="127"/>
        <v>13958227.450000001</v>
      </c>
      <c r="BH107" s="102"/>
      <c r="BI107" s="102"/>
      <c r="BJ107" s="177"/>
      <c r="BK107" s="189">
        <f t="shared" si="91"/>
        <v>0</v>
      </c>
      <c r="BL107" s="214">
        <f t="shared" si="92"/>
        <v>673184.92999999877</v>
      </c>
      <c r="BM107" s="216">
        <f t="shared" si="93"/>
        <v>1499645.5499999989</v>
      </c>
      <c r="BN107" s="216">
        <f t="shared" si="94"/>
        <v>1499645.5499999989</v>
      </c>
      <c r="BO107" s="216">
        <f t="shared" si="95"/>
        <v>4608406.4399999995</v>
      </c>
      <c r="BP107" s="216">
        <f t="shared" si="96"/>
        <v>861076.97000000253</v>
      </c>
    </row>
    <row r="108" spans="1:68" ht="45">
      <c r="A108" s="137" t="s">
        <v>155</v>
      </c>
      <c r="B108" s="53"/>
      <c r="C108" s="156" t="s">
        <v>187</v>
      </c>
      <c r="D108" s="54"/>
      <c r="E108" s="54"/>
      <c r="F108" s="54"/>
      <c r="G108" s="54"/>
      <c r="H108" s="54"/>
      <c r="I108" s="54"/>
      <c r="J108" s="48">
        <v>15457873</v>
      </c>
      <c r="K108" s="48">
        <v>15458062.23</v>
      </c>
      <c r="L108" s="48">
        <v>4275780.6999999993</v>
      </c>
      <c r="M108" s="42">
        <v>1022797.31</v>
      </c>
      <c r="N108" s="42">
        <v>1599808.75</v>
      </c>
      <c r="O108" s="42">
        <v>2354362.37</v>
      </c>
      <c r="P108" s="47">
        <f t="shared" ref="P108:P120" si="128">IFERROR(+O108/J108*100,"n.a.")</f>
        <v>15.23083007603957</v>
      </c>
      <c r="Q108" s="47">
        <f t="shared" ref="Q108:Q120" si="129">IFERROR(+O108/L108*100,"n.a.")</f>
        <v>55.062748423931104</v>
      </c>
      <c r="S108" s="62">
        <v>15457873</v>
      </c>
      <c r="T108" s="28">
        <f t="shared" si="97"/>
        <v>0</v>
      </c>
      <c r="U108" s="28"/>
      <c r="V108" s="48">
        <v>15457873</v>
      </c>
      <c r="W108" s="29"/>
      <c r="X108" s="80"/>
      <c r="Y108" s="81" t="s">
        <v>187</v>
      </c>
      <c r="Z108" s="81"/>
      <c r="AA108" s="81"/>
      <c r="AB108" s="81"/>
      <c r="AC108" s="81"/>
      <c r="AD108" s="81"/>
      <c r="AE108" s="81"/>
      <c r="AF108" s="41">
        <v>15457873</v>
      </c>
      <c r="AG108" s="76">
        <v>15532247.449999999</v>
      </c>
      <c r="AH108" s="76">
        <v>9060143.4299999978</v>
      </c>
      <c r="AI108" s="76">
        <v>2994414.18</v>
      </c>
      <c r="AJ108" s="76">
        <v>3675299.2900000005</v>
      </c>
      <c r="AK108" s="76">
        <v>4395084.9399999995</v>
      </c>
      <c r="AL108" s="75">
        <f t="shared" ref="AL108:AL120" si="130">IFERROR(+AK108/AF108*100,"n.a.")</f>
        <v>28.432663019032432</v>
      </c>
      <c r="AM108" s="75">
        <f t="shared" ref="AM108:AM120" si="131">IFERROR(+AK108/AH108*100,"n.a.")</f>
        <v>48.510103332878479</v>
      </c>
      <c r="AO108" s="119"/>
      <c r="AP108" s="120" t="s">
        <v>187</v>
      </c>
      <c r="AQ108" s="121">
        <v>15457873</v>
      </c>
      <c r="AR108" s="111">
        <v>15609407.939999999</v>
      </c>
      <c r="AS108" s="111">
        <v>12144543.43</v>
      </c>
      <c r="AT108" s="111">
        <v>6072456.54</v>
      </c>
      <c r="AU108" s="111">
        <v>7142416.2699999996</v>
      </c>
      <c r="AV108" s="111">
        <v>7815559.1100000003</v>
      </c>
      <c r="AW108" s="107">
        <f t="shared" ref="AW108:AW120" si="132">IFERROR(+AV108/AQ108*100,"n.a.")</f>
        <v>50.560378585074417</v>
      </c>
      <c r="AX108" s="107">
        <f t="shared" ref="AX108:AX120" si="133">IFERROR(+AV108/AS108*100,"n.a.")</f>
        <v>64.354491011112472</v>
      </c>
      <c r="AY108" s="146"/>
      <c r="AZ108" s="119"/>
      <c r="BA108" s="120" t="s">
        <v>187</v>
      </c>
      <c r="BB108" s="201">
        <v>15457873</v>
      </c>
      <c r="BC108" s="220">
        <v>15457873</v>
      </c>
      <c r="BD108" s="220">
        <v>15457873</v>
      </c>
      <c r="BE108" s="209">
        <v>8488744.0399999991</v>
      </c>
      <c r="BF108" s="225">
        <v>9349821.0100000016</v>
      </c>
      <c r="BG108" s="220">
        <v>13958227.450000001</v>
      </c>
      <c r="BH108" s="107"/>
      <c r="BI108" s="107"/>
      <c r="BJ108" s="178"/>
      <c r="BK108" s="189">
        <f t="shared" si="91"/>
        <v>0</v>
      </c>
      <c r="BL108" s="214">
        <f t="shared" si="92"/>
        <v>673184.92999999877</v>
      </c>
      <c r="BM108" s="216">
        <f t="shared" si="93"/>
        <v>1499645.5499999989</v>
      </c>
      <c r="BN108" s="216">
        <f t="shared" si="94"/>
        <v>1499645.5499999989</v>
      </c>
      <c r="BO108" s="216">
        <f t="shared" si="95"/>
        <v>4608406.4399999995</v>
      </c>
      <c r="BP108" s="216">
        <f t="shared" si="96"/>
        <v>861076.97000000253</v>
      </c>
    </row>
    <row r="109" spans="1:68">
      <c r="B109" s="53" t="s">
        <v>188</v>
      </c>
      <c r="C109" s="54"/>
      <c r="D109" s="54"/>
      <c r="E109" s="54"/>
      <c r="F109" s="54"/>
      <c r="G109" s="54"/>
      <c r="H109" s="54"/>
      <c r="I109" s="54"/>
      <c r="J109" s="52">
        <f t="shared" ref="J109:O109" si="134">J110</f>
        <v>26500000</v>
      </c>
      <c r="K109" s="52">
        <f t="shared" si="134"/>
        <v>26460000</v>
      </c>
      <c r="L109" s="52">
        <f t="shared" si="134"/>
        <v>4175.87</v>
      </c>
      <c r="M109" s="35">
        <f t="shared" si="134"/>
        <v>0</v>
      </c>
      <c r="N109" s="52">
        <f t="shared" si="134"/>
        <v>4175.87</v>
      </c>
      <c r="O109" s="52">
        <f t="shared" si="134"/>
        <v>4175.87</v>
      </c>
      <c r="P109" s="45">
        <f t="shared" si="128"/>
        <v>1.5757999999999998E-2</v>
      </c>
      <c r="Q109" s="45">
        <f t="shared" si="129"/>
        <v>100</v>
      </c>
      <c r="S109" s="62">
        <v>26500000</v>
      </c>
      <c r="T109" s="28">
        <f t="shared" si="97"/>
        <v>0</v>
      </c>
      <c r="U109" s="28"/>
      <c r="V109" s="140">
        <f>+V110</f>
        <v>26500000</v>
      </c>
      <c r="W109" s="29"/>
      <c r="X109" s="80" t="s">
        <v>188</v>
      </c>
      <c r="Y109" s="81"/>
      <c r="Z109" s="81"/>
      <c r="AA109" s="81"/>
      <c r="AB109" s="81"/>
      <c r="AC109" s="81"/>
      <c r="AD109" s="81"/>
      <c r="AE109" s="81"/>
      <c r="AF109" s="52">
        <f t="shared" ref="AF109:AK109" si="135">AF110</f>
        <v>26500000</v>
      </c>
      <c r="AG109" s="72">
        <f t="shared" si="135"/>
        <v>26783000</v>
      </c>
      <c r="AH109" s="72">
        <f t="shared" si="135"/>
        <v>80968.55</v>
      </c>
      <c r="AI109" s="72">
        <f t="shared" si="135"/>
        <v>0</v>
      </c>
      <c r="AJ109" s="72">
        <f t="shared" si="135"/>
        <v>0</v>
      </c>
      <c r="AK109" s="72">
        <f t="shared" si="135"/>
        <v>80968.55</v>
      </c>
      <c r="AL109" s="73">
        <f t="shared" si="130"/>
        <v>0.30554169811320758</v>
      </c>
      <c r="AM109" s="73">
        <f t="shared" si="131"/>
        <v>100</v>
      </c>
      <c r="AO109" s="119" t="s">
        <v>188</v>
      </c>
      <c r="AP109" s="120"/>
      <c r="AQ109" s="110">
        <f t="shared" ref="AQ109:AV109" si="136">AQ110</f>
        <v>26500000</v>
      </c>
      <c r="AR109" s="101">
        <f t="shared" si="136"/>
        <v>26120000</v>
      </c>
      <c r="AS109" s="101">
        <f t="shared" si="136"/>
        <v>2788872.36</v>
      </c>
      <c r="AT109" s="101">
        <f t="shared" si="136"/>
        <v>86393.61</v>
      </c>
      <c r="AU109" s="101">
        <f t="shared" si="136"/>
        <v>92938.26</v>
      </c>
      <c r="AV109" s="101">
        <f t="shared" si="136"/>
        <v>2788872.36</v>
      </c>
      <c r="AW109" s="102">
        <f t="shared" si="132"/>
        <v>10.524046641509434</v>
      </c>
      <c r="AX109" s="102">
        <f t="shared" si="133"/>
        <v>100</v>
      </c>
      <c r="AY109" s="145"/>
      <c r="AZ109" s="119" t="s">
        <v>188</v>
      </c>
      <c r="BA109" s="120"/>
      <c r="BB109" s="52">
        <f t="shared" ref="BB109:BG109" si="137">BB110</f>
        <v>26500000</v>
      </c>
      <c r="BC109" s="52">
        <f t="shared" si="137"/>
        <v>3695977.32</v>
      </c>
      <c r="BD109" s="52">
        <f t="shared" si="137"/>
        <v>3695977.32</v>
      </c>
      <c r="BE109" s="35">
        <f t="shared" si="137"/>
        <v>3633846.21</v>
      </c>
      <c r="BF109" s="52">
        <f t="shared" si="137"/>
        <v>3649357.17</v>
      </c>
      <c r="BG109" s="52">
        <f t="shared" si="137"/>
        <v>3662015.67</v>
      </c>
      <c r="BH109" s="102"/>
      <c r="BI109" s="102"/>
      <c r="BJ109" s="177"/>
      <c r="BK109" s="189">
        <f t="shared" si="91"/>
        <v>0</v>
      </c>
      <c r="BL109" s="214">
        <f t="shared" si="92"/>
        <v>844973.85000000009</v>
      </c>
      <c r="BM109" s="216">
        <f t="shared" si="93"/>
        <v>33961.649999999907</v>
      </c>
      <c r="BN109" s="216">
        <f t="shared" si="94"/>
        <v>33961.649999999907</v>
      </c>
      <c r="BO109" s="216">
        <f t="shared" si="95"/>
        <v>12658.5</v>
      </c>
      <c r="BP109" s="216">
        <f t="shared" si="96"/>
        <v>15510.959999999963</v>
      </c>
    </row>
    <row r="110" spans="1:68" ht="45">
      <c r="A110" s="137" t="s">
        <v>189</v>
      </c>
      <c r="B110" s="53"/>
      <c r="C110" s="156" t="s">
        <v>190</v>
      </c>
      <c r="D110" s="54"/>
      <c r="E110" s="54"/>
      <c r="F110" s="54"/>
      <c r="G110" s="54"/>
      <c r="H110" s="54"/>
      <c r="I110" s="54"/>
      <c r="J110" s="48">
        <v>26500000</v>
      </c>
      <c r="K110" s="48">
        <v>26460000</v>
      </c>
      <c r="L110" s="48">
        <v>4175.87</v>
      </c>
      <c r="M110" s="46">
        <v>0</v>
      </c>
      <c r="N110" s="42">
        <v>4175.87</v>
      </c>
      <c r="O110" s="42">
        <v>4175.87</v>
      </c>
      <c r="P110" s="47">
        <f t="shared" si="128"/>
        <v>1.5757999999999998E-2</v>
      </c>
      <c r="Q110" s="47">
        <f t="shared" si="129"/>
        <v>100</v>
      </c>
      <c r="S110" s="62">
        <v>26500000</v>
      </c>
      <c r="T110" s="28">
        <f t="shared" si="97"/>
        <v>0</v>
      </c>
      <c r="U110" s="28"/>
      <c r="V110" s="48">
        <v>26500000</v>
      </c>
      <c r="W110" s="29"/>
      <c r="X110" s="80"/>
      <c r="Y110" s="81" t="s">
        <v>190</v>
      </c>
      <c r="Z110" s="81"/>
      <c r="AA110" s="81"/>
      <c r="AB110" s="81"/>
      <c r="AC110" s="81"/>
      <c r="AD110" s="81"/>
      <c r="AE110" s="81"/>
      <c r="AF110" s="41">
        <v>26500000</v>
      </c>
      <c r="AG110" s="76">
        <v>26783000</v>
      </c>
      <c r="AH110" s="76">
        <v>80968.55</v>
      </c>
      <c r="AI110" s="76">
        <v>0</v>
      </c>
      <c r="AJ110" s="76">
        <v>0</v>
      </c>
      <c r="AK110" s="76">
        <v>80968.55</v>
      </c>
      <c r="AL110" s="75">
        <f t="shared" si="130"/>
        <v>0.30554169811320758</v>
      </c>
      <c r="AM110" s="75">
        <f t="shared" si="131"/>
        <v>100</v>
      </c>
      <c r="AO110" s="119"/>
      <c r="AP110" s="120" t="s">
        <v>190</v>
      </c>
      <c r="AQ110" s="121">
        <v>26500000</v>
      </c>
      <c r="AR110" s="111">
        <v>26120000</v>
      </c>
      <c r="AS110" s="111">
        <v>2788872.36</v>
      </c>
      <c r="AT110" s="111">
        <v>86393.61</v>
      </c>
      <c r="AU110" s="111">
        <v>92938.26</v>
      </c>
      <c r="AV110" s="111">
        <v>2788872.36</v>
      </c>
      <c r="AW110" s="107">
        <f t="shared" si="132"/>
        <v>10.524046641509434</v>
      </c>
      <c r="AX110" s="107">
        <f t="shared" si="133"/>
        <v>100</v>
      </c>
      <c r="AY110" s="146"/>
      <c r="AZ110" s="119"/>
      <c r="BA110" s="120" t="s">
        <v>190</v>
      </c>
      <c r="BB110" s="201">
        <v>26500000</v>
      </c>
      <c r="BC110" s="200">
        <v>3695977.32</v>
      </c>
      <c r="BD110" s="200">
        <v>3695977.32</v>
      </c>
      <c r="BE110" s="209">
        <v>3633846.21</v>
      </c>
      <c r="BF110" s="201">
        <v>3649357.17</v>
      </c>
      <c r="BG110" s="200">
        <v>3662015.67</v>
      </c>
      <c r="BH110" s="107"/>
      <c r="BI110" s="107"/>
      <c r="BJ110" s="178"/>
      <c r="BK110" s="189">
        <f t="shared" si="91"/>
        <v>0</v>
      </c>
      <c r="BL110" s="214">
        <f t="shared" si="92"/>
        <v>844973.85000000009</v>
      </c>
      <c r="BM110" s="216">
        <f t="shared" si="93"/>
        <v>33961.649999999907</v>
      </c>
      <c r="BN110" s="216">
        <f t="shared" si="94"/>
        <v>33961.649999999907</v>
      </c>
      <c r="BO110" s="216">
        <f t="shared" si="95"/>
        <v>12658.5</v>
      </c>
      <c r="BP110" s="216">
        <f t="shared" si="96"/>
        <v>15510.959999999963</v>
      </c>
    </row>
    <row r="111" spans="1:68">
      <c r="B111" s="53" t="s">
        <v>191</v>
      </c>
      <c r="C111" s="156"/>
      <c r="D111" s="54"/>
      <c r="E111" s="54"/>
      <c r="F111" s="54"/>
      <c r="G111" s="54"/>
      <c r="H111" s="54"/>
      <c r="I111" s="54"/>
      <c r="J111" s="44">
        <f t="shared" ref="J111:O111" si="138">J112</f>
        <v>20000000</v>
      </c>
      <c r="K111" s="44">
        <f t="shared" si="138"/>
        <v>20000000</v>
      </c>
      <c r="L111" s="44">
        <f t="shared" si="138"/>
        <v>4000000</v>
      </c>
      <c r="M111" s="35">
        <f t="shared" si="138"/>
        <v>0</v>
      </c>
      <c r="N111" s="35">
        <f t="shared" si="138"/>
        <v>0</v>
      </c>
      <c r="O111" s="35">
        <f t="shared" si="138"/>
        <v>4000000</v>
      </c>
      <c r="P111" s="47">
        <f t="shared" si="128"/>
        <v>20</v>
      </c>
      <c r="Q111" s="47">
        <f t="shared" si="129"/>
        <v>100</v>
      </c>
      <c r="S111" s="62">
        <v>20000000</v>
      </c>
      <c r="T111" s="28">
        <f t="shared" si="97"/>
        <v>0</v>
      </c>
      <c r="U111" s="28"/>
      <c r="V111" s="140">
        <f>+V112</f>
        <v>20000000</v>
      </c>
      <c r="W111" s="29"/>
      <c r="X111" s="80" t="s">
        <v>191</v>
      </c>
      <c r="Y111" s="81"/>
      <c r="Z111" s="81"/>
      <c r="AA111" s="81"/>
      <c r="AB111" s="81"/>
      <c r="AC111" s="81"/>
      <c r="AD111" s="81"/>
      <c r="AE111" s="81"/>
      <c r="AF111" s="44">
        <f t="shared" ref="AF111:AK111" si="139">AF112</f>
        <v>20000000</v>
      </c>
      <c r="AG111" s="77">
        <f t="shared" si="139"/>
        <v>20000000</v>
      </c>
      <c r="AH111" s="77">
        <f t="shared" si="139"/>
        <v>12000000</v>
      </c>
      <c r="AI111" s="77">
        <f t="shared" si="139"/>
        <v>8000000</v>
      </c>
      <c r="AJ111" s="77">
        <f t="shared" si="139"/>
        <v>8000000</v>
      </c>
      <c r="AK111" s="77">
        <f t="shared" si="139"/>
        <v>12000000</v>
      </c>
      <c r="AL111" s="75">
        <f t="shared" si="130"/>
        <v>60</v>
      </c>
      <c r="AM111" s="75">
        <f t="shared" si="131"/>
        <v>100</v>
      </c>
      <c r="AO111" s="119" t="s">
        <v>191</v>
      </c>
      <c r="AP111" s="120"/>
      <c r="AQ111" s="110">
        <f t="shared" ref="AQ111:AV111" si="140">AQ112</f>
        <v>20000000</v>
      </c>
      <c r="AR111" s="101">
        <f t="shared" si="140"/>
        <v>20000000</v>
      </c>
      <c r="AS111" s="101">
        <f t="shared" si="140"/>
        <v>20000000</v>
      </c>
      <c r="AT111" s="101">
        <f t="shared" si="140"/>
        <v>20000000</v>
      </c>
      <c r="AU111" s="101">
        <f t="shared" si="140"/>
        <v>20000000</v>
      </c>
      <c r="AV111" s="101">
        <f t="shared" si="140"/>
        <v>20000000</v>
      </c>
      <c r="AW111" s="107">
        <f t="shared" si="132"/>
        <v>100</v>
      </c>
      <c r="AX111" s="107">
        <f t="shared" si="133"/>
        <v>100</v>
      </c>
      <c r="AY111" s="146"/>
      <c r="AZ111" s="119" t="s">
        <v>191</v>
      </c>
      <c r="BA111" s="120"/>
      <c r="BB111" s="52">
        <f t="shared" ref="BB111:BG111" si="141">BB112</f>
        <v>20000000</v>
      </c>
      <c r="BC111" s="52">
        <f t="shared" si="141"/>
        <v>20000000</v>
      </c>
      <c r="BD111" s="52">
        <f t="shared" si="141"/>
        <v>20000000</v>
      </c>
      <c r="BE111" s="35">
        <f t="shared" si="141"/>
        <v>20000000</v>
      </c>
      <c r="BF111" s="52">
        <f t="shared" si="141"/>
        <v>20000000</v>
      </c>
      <c r="BG111" s="52">
        <f t="shared" si="141"/>
        <v>20000000</v>
      </c>
      <c r="BH111" s="107"/>
      <c r="BI111" s="107"/>
      <c r="BJ111" s="178"/>
      <c r="BK111" s="189">
        <f t="shared" si="91"/>
        <v>0</v>
      </c>
      <c r="BL111" s="214">
        <f t="shared" si="92"/>
        <v>0</v>
      </c>
      <c r="BM111" s="216">
        <f t="shared" si="93"/>
        <v>0</v>
      </c>
      <c r="BN111" s="216">
        <f t="shared" si="94"/>
        <v>0</v>
      </c>
      <c r="BO111" s="216">
        <f t="shared" si="95"/>
        <v>0</v>
      </c>
      <c r="BP111" s="216">
        <f t="shared" si="96"/>
        <v>0</v>
      </c>
    </row>
    <row r="112" spans="1:68" ht="22.5">
      <c r="A112" s="137" t="s">
        <v>192</v>
      </c>
      <c r="B112" s="53"/>
      <c r="C112" s="156" t="s">
        <v>193</v>
      </c>
      <c r="D112" s="54"/>
      <c r="E112" s="54"/>
      <c r="F112" s="54"/>
      <c r="G112" s="54"/>
      <c r="H112" s="54"/>
      <c r="I112" s="54"/>
      <c r="J112" s="48">
        <v>20000000</v>
      </c>
      <c r="K112" s="48">
        <v>20000000</v>
      </c>
      <c r="L112" s="48">
        <v>4000000</v>
      </c>
      <c r="M112" s="46">
        <v>0</v>
      </c>
      <c r="N112" s="46">
        <v>0</v>
      </c>
      <c r="O112" s="46">
        <v>4000000</v>
      </c>
      <c r="P112" s="47">
        <f t="shared" si="128"/>
        <v>20</v>
      </c>
      <c r="Q112" s="47">
        <f t="shared" si="129"/>
        <v>100</v>
      </c>
      <c r="S112" s="62">
        <v>20000000</v>
      </c>
      <c r="T112" s="28">
        <f t="shared" si="97"/>
        <v>0</v>
      </c>
      <c r="U112" s="28"/>
      <c r="V112" s="48">
        <v>20000000</v>
      </c>
      <c r="W112" s="29"/>
      <c r="X112" s="80"/>
      <c r="Y112" s="81" t="s">
        <v>193</v>
      </c>
      <c r="Z112" s="81"/>
      <c r="AA112" s="81"/>
      <c r="AB112" s="81"/>
      <c r="AC112" s="81"/>
      <c r="AD112" s="81"/>
      <c r="AE112" s="81"/>
      <c r="AF112" s="41">
        <v>20000000</v>
      </c>
      <c r="AG112" s="76">
        <v>20000000</v>
      </c>
      <c r="AH112" s="76">
        <v>12000000</v>
      </c>
      <c r="AI112" s="76">
        <v>8000000</v>
      </c>
      <c r="AJ112" s="76">
        <v>8000000</v>
      </c>
      <c r="AK112" s="76">
        <v>12000000</v>
      </c>
      <c r="AL112" s="75">
        <f t="shared" si="130"/>
        <v>60</v>
      </c>
      <c r="AM112" s="75">
        <f t="shared" si="131"/>
        <v>100</v>
      </c>
      <c r="AO112" s="119"/>
      <c r="AP112" s="120" t="s">
        <v>193</v>
      </c>
      <c r="AQ112" s="121">
        <v>20000000</v>
      </c>
      <c r="AR112" s="111">
        <v>20000000</v>
      </c>
      <c r="AS112" s="111">
        <v>20000000</v>
      </c>
      <c r="AT112" s="111">
        <v>20000000</v>
      </c>
      <c r="AU112" s="111">
        <v>20000000</v>
      </c>
      <c r="AV112" s="111">
        <v>20000000</v>
      </c>
      <c r="AW112" s="107">
        <f t="shared" si="132"/>
        <v>100</v>
      </c>
      <c r="AX112" s="107">
        <f t="shared" si="133"/>
        <v>100</v>
      </c>
      <c r="AY112" s="146"/>
      <c r="AZ112" s="119"/>
      <c r="BA112" s="120" t="s">
        <v>193</v>
      </c>
      <c r="BB112" s="201">
        <v>20000000</v>
      </c>
      <c r="BC112" s="217">
        <v>20000000</v>
      </c>
      <c r="BD112" s="217">
        <v>20000000</v>
      </c>
      <c r="BE112" s="209">
        <v>20000000</v>
      </c>
      <c r="BF112" s="200">
        <v>20000000</v>
      </c>
      <c r="BG112" s="217">
        <v>20000000</v>
      </c>
      <c r="BH112" s="107"/>
      <c r="BI112" s="107"/>
      <c r="BJ112" s="178"/>
      <c r="BK112" s="189">
        <f t="shared" si="91"/>
        <v>0</v>
      </c>
      <c r="BL112" s="214">
        <f t="shared" si="92"/>
        <v>0</v>
      </c>
      <c r="BM112" s="216">
        <f t="shared" si="93"/>
        <v>0</v>
      </c>
      <c r="BN112" s="216">
        <f t="shared" si="94"/>
        <v>0</v>
      </c>
      <c r="BO112" s="216">
        <f t="shared" si="95"/>
        <v>0</v>
      </c>
      <c r="BP112" s="216">
        <f t="shared" si="96"/>
        <v>0</v>
      </c>
    </row>
    <row r="113" spans="1:68">
      <c r="B113" s="53" t="s">
        <v>194</v>
      </c>
      <c r="C113" s="156"/>
      <c r="D113" s="54"/>
      <c r="E113" s="54"/>
      <c r="F113" s="54"/>
      <c r="G113" s="54"/>
      <c r="H113" s="54"/>
      <c r="I113" s="54"/>
      <c r="J113" s="44">
        <f t="shared" ref="J113:O113" si="142">J114</f>
        <v>178511793</v>
      </c>
      <c r="K113" s="44">
        <f t="shared" si="142"/>
        <v>178511793</v>
      </c>
      <c r="L113" s="44">
        <f t="shared" si="142"/>
        <v>15381639</v>
      </c>
      <c r="M113" s="44">
        <f t="shared" si="142"/>
        <v>17282112</v>
      </c>
      <c r="N113" s="44">
        <f t="shared" si="142"/>
        <v>12758918</v>
      </c>
      <c r="O113" s="44">
        <f t="shared" si="142"/>
        <v>15381639</v>
      </c>
      <c r="P113" s="45">
        <f t="shared" si="128"/>
        <v>8.6165954313169664</v>
      </c>
      <c r="Q113" s="45">
        <f t="shared" si="129"/>
        <v>100</v>
      </c>
      <c r="S113" s="62">
        <v>178511793</v>
      </c>
      <c r="T113" s="28">
        <f t="shared" si="97"/>
        <v>0</v>
      </c>
      <c r="U113" s="28"/>
      <c r="V113" s="140">
        <f>+V114</f>
        <v>178511793</v>
      </c>
      <c r="W113" s="29"/>
      <c r="X113" s="80" t="s">
        <v>194</v>
      </c>
      <c r="Y113" s="81"/>
      <c r="Z113" s="81"/>
      <c r="AA113" s="81"/>
      <c r="AB113" s="81"/>
      <c r="AC113" s="81"/>
      <c r="AD113" s="81"/>
      <c r="AE113" s="81"/>
      <c r="AF113" s="44">
        <f t="shared" ref="AF113:AK113" si="143">AF114</f>
        <v>178511793</v>
      </c>
      <c r="AG113" s="77">
        <f t="shared" si="143"/>
        <v>178511793</v>
      </c>
      <c r="AH113" s="77">
        <f t="shared" si="143"/>
        <v>12109603</v>
      </c>
      <c r="AI113" s="77">
        <f t="shared" si="143"/>
        <v>13755438</v>
      </c>
      <c r="AJ113" s="77">
        <f t="shared" si="143"/>
        <v>16206332</v>
      </c>
      <c r="AK113" s="77">
        <f t="shared" si="143"/>
        <v>12109603</v>
      </c>
      <c r="AL113" s="73">
        <f t="shared" si="130"/>
        <v>6.7836431400361317</v>
      </c>
      <c r="AM113" s="73">
        <f t="shared" si="131"/>
        <v>100</v>
      </c>
      <c r="AO113" s="119" t="s">
        <v>194</v>
      </c>
      <c r="AP113" s="120"/>
      <c r="AQ113" s="110">
        <f t="shared" ref="AQ113:AV113" si="144">AQ114</f>
        <v>178511793</v>
      </c>
      <c r="AR113" s="101">
        <f t="shared" si="144"/>
        <v>178511793</v>
      </c>
      <c r="AS113" s="101">
        <f t="shared" si="144"/>
        <v>128850444</v>
      </c>
      <c r="AT113" s="101">
        <f t="shared" si="144"/>
        <v>101909855</v>
      </c>
      <c r="AU113" s="101">
        <f t="shared" si="144"/>
        <v>117063583</v>
      </c>
      <c r="AV113" s="101">
        <f t="shared" si="144"/>
        <v>128850444</v>
      </c>
      <c r="AW113" s="102">
        <f t="shared" si="132"/>
        <v>72.180353933255276</v>
      </c>
      <c r="AX113" s="102">
        <f t="shared" si="133"/>
        <v>100</v>
      </c>
      <c r="AY113" s="145"/>
      <c r="AZ113" s="119" t="s">
        <v>194</v>
      </c>
      <c r="BA113" s="120"/>
      <c r="BB113" s="52">
        <f>BB114</f>
        <v>178511793</v>
      </c>
      <c r="BC113" s="52">
        <f>+BC114</f>
        <v>178511793</v>
      </c>
      <c r="BD113" s="52">
        <f>+BD114</f>
        <v>178511793</v>
      </c>
      <c r="BE113" s="35">
        <f>+BE114</f>
        <v>139566412</v>
      </c>
      <c r="BF113" s="52">
        <f>+BF114</f>
        <v>152396528</v>
      </c>
      <c r="BG113" s="52">
        <f>+BG114</f>
        <v>178511793</v>
      </c>
      <c r="BH113" s="102"/>
      <c r="BI113" s="102"/>
      <c r="BJ113" s="177"/>
      <c r="BK113" s="189">
        <f t="shared" si="91"/>
        <v>0</v>
      </c>
      <c r="BL113" s="214">
        <f t="shared" si="92"/>
        <v>10715968</v>
      </c>
      <c r="BM113" s="216">
        <f t="shared" si="93"/>
        <v>0</v>
      </c>
      <c r="BN113" s="216">
        <f t="shared" si="94"/>
        <v>0</v>
      </c>
      <c r="BO113" s="216">
        <f t="shared" si="95"/>
        <v>26115265</v>
      </c>
      <c r="BP113" s="216">
        <f t="shared" si="96"/>
        <v>12830116</v>
      </c>
    </row>
    <row r="114" spans="1:68" ht="22.5">
      <c r="A114" s="137" t="s">
        <v>145</v>
      </c>
      <c r="B114" s="53"/>
      <c r="C114" s="156" t="s">
        <v>195</v>
      </c>
      <c r="D114" s="54"/>
      <c r="E114" s="54"/>
      <c r="F114" s="54"/>
      <c r="G114" s="54"/>
      <c r="H114" s="54"/>
      <c r="I114" s="54"/>
      <c r="J114" s="48">
        <v>178511793</v>
      </c>
      <c r="K114" s="48">
        <v>178511793</v>
      </c>
      <c r="L114" s="48">
        <v>15381639</v>
      </c>
      <c r="M114" s="42">
        <v>17282112</v>
      </c>
      <c r="N114" s="42">
        <v>12758918</v>
      </c>
      <c r="O114" s="42">
        <v>15381639</v>
      </c>
      <c r="P114" s="47">
        <f t="shared" si="128"/>
        <v>8.6165954313169664</v>
      </c>
      <c r="Q114" s="47">
        <f t="shared" si="129"/>
        <v>100</v>
      </c>
      <c r="S114" s="62">
        <v>178511793</v>
      </c>
      <c r="T114" s="28">
        <f t="shared" si="97"/>
        <v>0</v>
      </c>
      <c r="U114" s="28"/>
      <c r="V114" s="48">
        <v>178511793</v>
      </c>
      <c r="W114" s="29"/>
      <c r="X114" s="80"/>
      <c r="Y114" s="81" t="s">
        <v>195</v>
      </c>
      <c r="Z114" s="81"/>
      <c r="AA114" s="81"/>
      <c r="AB114" s="81"/>
      <c r="AC114" s="81"/>
      <c r="AD114" s="81"/>
      <c r="AE114" s="81"/>
      <c r="AF114" s="41">
        <v>178511793</v>
      </c>
      <c r="AG114" s="76">
        <v>178511793</v>
      </c>
      <c r="AH114" s="76">
        <v>12109603</v>
      </c>
      <c r="AI114" s="76">
        <v>13755438</v>
      </c>
      <c r="AJ114" s="76">
        <v>16206332</v>
      </c>
      <c r="AK114" s="76">
        <v>12109603</v>
      </c>
      <c r="AL114" s="75">
        <f t="shared" si="130"/>
        <v>6.7836431400361317</v>
      </c>
      <c r="AM114" s="75">
        <f t="shared" si="131"/>
        <v>100</v>
      </c>
      <c r="AO114" s="119"/>
      <c r="AP114" s="120" t="s">
        <v>195</v>
      </c>
      <c r="AQ114" s="121">
        <v>178511793</v>
      </c>
      <c r="AR114" s="111">
        <v>178511793</v>
      </c>
      <c r="AS114" s="111">
        <v>128850444</v>
      </c>
      <c r="AT114" s="111">
        <v>101909855</v>
      </c>
      <c r="AU114" s="111">
        <v>117063583</v>
      </c>
      <c r="AV114" s="111">
        <v>128850444</v>
      </c>
      <c r="AW114" s="107">
        <f t="shared" si="132"/>
        <v>72.180353933255276</v>
      </c>
      <c r="AX114" s="107">
        <f t="shared" si="133"/>
        <v>100</v>
      </c>
      <c r="AY114" s="146"/>
      <c r="AZ114" s="119"/>
      <c r="BA114" s="120" t="s">
        <v>195</v>
      </c>
      <c r="BB114" s="201">
        <v>178511793</v>
      </c>
      <c r="BC114" s="200">
        <v>178511793</v>
      </c>
      <c r="BD114" s="200">
        <v>178511793</v>
      </c>
      <c r="BE114" s="209">
        <v>139566412</v>
      </c>
      <c r="BF114" s="201">
        <v>152396528</v>
      </c>
      <c r="BG114" s="200">
        <v>178511793</v>
      </c>
      <c r="BH114" s="107"/>
      <c r="BI114" s="107"/>
      <c r="BJ114" s="178"/>
      <c r="BK114" s="189">
        <f t="shared" si="91"/>
        <v>0</v>
      </c>
      <c r="BL114" s="214">
        <f t="shared" si="92"/>
        <v>10715968</v>
      </c>
      <c r="BM114" s="216">
        <f t="shared" si="93"/>
        <v>0</v>
      </c>
      <c r="BN114" s="216">
        <f t="shared" si="94"/>
        <v>0</v>
      </c>
      <c r="BO114" s="216">
        <f t="shared" si="95"/>
        <v>26115265</v>
      </c>
      <c r="BP114" s="216">
        <f t="shared" si="96"/>
        <v>12830116</v>
      </c>
    </row>
    <row r="115" spans="1:68">
      <c r="B115" s="53" t="s">
        <v>196</v>
      </c>
      <c r="C115" s="156"/>
      <c r="D115" s="54"/>
      <c r="E115" s="54"/>
      <c r="F115" s="54"/>
      <c r="G115" s="54"/>
      <c r="H115" s="54"/>
      <c r="I115" s="54"/>
      <c r="J115" s="44">
        <f t="shared" ref="J115:O115" si="145">SUM(J116,J117)</f>
        <v>278506683</v>
      </c>
      <c r="K115" s="44">
        <f t="shared" si="145"/>
        <v>278506683</v>
      </c>
      <c r="L115" s="44">
        <f t="shared" si="145"/>
        <v>25073759</v>
      </c>
      <c r="M115" s="44">
        <f t="shared" si="145"/>
        <v>16786480</v>
      </c>
      <c r="N115" s="44">
        <f t="shared" si="145"/>
        <v>12701676</v>
      </c>
      <c r="O115" s="44">
        <f t="shared" si="145"/>
        <v>14160665</v>
      </c>
      <c r="P115" s="45">
        <f t="shared" si="128"/>
        <v>5.0844973799066784</v>
      </c>
      <c r="Q115" s="45">
        <f t="shared" si="129"/>
        <v>56.476035364302582</v>
      </c>
      <c r="S115" s="62">
        <v>278506683</v>
      </c>
      <c r="T115" s="28">
        <f>+J115-S115</f>
        <v>0</v>
      </c>
      <c r="U115" s="28"/>
      <c r="V115" s="140">
        <f>SUM(V116:V117)</f>
        <v>278506683</v>
      </c>
      <c r="W115" s="29"/>
      <c r="X115" s="82" t="s">
        <v>227</v>
      </c>
      <c r="Y115" s="83"/>
      <c r="Z115" s="83"/>
      <c r="AA115" s="81"/>
      <c r="AB115" s="81"/>
      <c r="AC115" s="81"/>
      <c r="AD115" s="81"/>
      <c r="AE115" s="81"/>
      <c r="AF115" s="44">
        <f t="shared" ref="AF115:AK115" si="146">SUM(AF116,AF117)</f>
        <v>278506683</v>
      </c>
      <c r="AG115" s="77">
        <f t="shared" si="146"/>
        <v>278506683</v>
      </c>
      <c r="AH115" s="77">
        <f t="shared" si="146"/>
        <v>150817661</v>
      </c>
      <c r="AI115" s="77">
        <f t="shared" si="146"/>
        <v>58929046</v>
      </c>
      <c r="AJ115" s="77">
        <f t="shared" si="146"/>
        <v>64957696</v>
      </c>
      <c r="AK115" s="77">
        <f t="shared" si="146"/>
        <v>70455119</v>
      </c>
      <c r="AL115" s="73">
        <f t="shared" si="130"/>
        <v>25.297460815329881</v>
      </c>
      <c r="AM115" s="73">
        <f t="shared" si="131"/>
        <v>46.715430098070541</v>
      </c>
      <c r="AO115" s="119" t="s">
        <v>246</v>
      </c>
      <c r="AP115" s="122"/>
      <c r="AQ115" s="110">
        <f t="shared" ref="AQ115:AV115" si="147">SUM(AQ116,AQ117)</f>
        <v>278506683</v>
      </c>
      <c r="AR115" s="123">
        <f t="shared" si="147"/>
        <v>278506683</v>
      </c>
      <c r="AS115" s="123">
        <f t="shared" si="147"/>
        <v>199272842</v>
      </c>
      <c r="AT115" s="123">
        <f t="shared" si="147"/>
        <v>76248154</v>
      </c>
      <c r="AU115" s="123">
        <f t="shared" si="147"/>
        <v>82206926</v>
      </c>
      <c r="AV115" s="123">
        <f t="shared" si="147"/>
        <v>88110978</v>
      </c>
      <c r="AW115" s="102">
        <f t="shared" si="132"/>
        <v>31.636934902563901</v>
      </c>
      <c r="AX115" s="102">
        <f t="shared" si="133"/>
        <v>44.21624999958599</v>
      </c>
      <c r="AY115" s="145"/>
      <c r="AZ115" s="119" t="s">
        <v>246</v>
      </c>
      <c r="BA115" s="122"/>
      <c r="BB115" s="52">
        <f t="shared" ref="BB115:BG115" si="148">SUM(BB116,BB117)</f>
        <v>278506683</v>
      </c>
      <c r="BC115" s="52">
        <f t="shared" si="148"/>
        <v>278506683</v>
      </c>
      <c r="BD115" s="52">
        <f t="shared" si="148"/>
        <v>222598969</v>
      </c>
      <c r="BE115" s="35">
        <f t="shared" si="148"/>
        <v>101523134</v>
      </c>
      <c r="BF115" s="52">
        <f t="shared" si="148"/>
        <v>118662891</v>
      </c>
      <c r="BG115" s="52">
        <f t="shared" si="148"/>
        <v>145001383</v>
      </c>
      <c r="BH115" s="102"/>
      <c r="BI115" s="102"/>
      <c r="BJ115" s="177"/>
      <c r="BK115" s="189">
        <f t="shared" si="91"/>
        <v>0</v>
      </c>
      <c r="BL115" s="214">
        <f t="shared" si="92"/>
        <v>13412156</v>
      </c>
      <c r="BM115" s="216">
        <f t="shared" si="93"/>
        <v>133505300</v>
      </c>
      <c r="BN115" s="216">
        <f t="shared" si="94"/>
        <v>77597586</v>
      </c>
      <c r="BO115" s="216">
        <f t="shared" si="95"/>
        <v>26338492</v>
      </c>
      <c r="BP115" s="216">
        <f t="shared" si="96"/>
        <v>17139757</v>
      </c>
    </row>
    <row r="116" spans="1:68" ht="15">
      <c r="A116" s="137" t="s">
        <v>138</v>
      </c>
      <c r="B116" s="53"/>
      <c r="C116" s="156" t="s">
        <v>197</v>
      </c>
      <c r="D116" s="54"/>
      <c r="E116" s="54"/>
      <c r="F116" s="54"/>
      <c r="G116" s="54"/>
      <c r="H116" s="54"/>
      <c r="I116" s="54"/>
      <c r="J116" s="48">
        <v>227581251</v>
      </c>
      <c r="K116" s="48">
        <v>227581251</v>
      </c>
      <c r="L116" s="41">
        <v>16968616</v>
      </c>
      <c r="M116" s="42">
        <v>13793669</v>
      </c>
      <c r="N116" s="42">
        <v>10214051</v>
      </c>
      <c r="O116" s="42">
        <v>10729574</v>
      </c>
      <c r="P116" s="47">
        <f t="shared" si="128"/>
        <v>4.7146124528509601</v>
      </c>
      <c r="Q116" s="47">
        <f t="shared" si="129"/>
        <v>63.231874656129882</v>
      </c>
      <c r="S116" s="62">
        <v>227581251</v>
      </c>
      <c r="T116" s="28">
        <f>+J116-S116</f>
        <v>0</v>
      </c>
      <c r="U116" s="28"/>
      <c r="V116" s="48">
        <v>227581251</v>
      </c>
      <c r="W116" s="29"/>
      <c r="X116" s="80"/>
      <c r="Y116" s="81" t="s">
        <v>197</v>
      </c>
      <c r="Z116" s="81"/>
      <c r="AA116" s="81"/>
      <c r="AB116" s="81"/>
      <c r="AC116" s="81"/>
      <c r="AD116" s="81"/>
      <c r="AE116" s="81"/>
      <c r="AF116" s="41">
        <v>227581251</v>
      </c>
      <c r="AG116" s="76">
        <v>227581251</v>
      </c>
      <c r="AH116" s="84">
        <v>112736180</v>
      </c>
      <c r="AI116" s="76">
        <v>47213784</v>
      </c>
      <c r="AJ116" s="76">
        <v>50530171</v>
      </c>
      <c r="AK116" s="76">
        <v>53348505</v>
      </c>
      <c r="AL116" s="75">
        <f t="shared" si="130"/>
        <v>23.441520233140821</v>
      </c>
      <c r="AM116" s="75">
        <f t="shared" si="131"/>
        <v>47.321547528042906</v>
      </c>
      <c r="AO116" s="119"/>
      <c r="AP116" s="120" t="s">
        <v>197</v>
      </c>
      <c r="AQ116" s="121">
        <v>227581251</v>
      </c>
      <c r="AR116" s="118">
        <v>227581251</v>
      </c>
      <c r="AS116" s="118">
        <v>159801920</v>
      </c>
      <c r="AT116" s="118">
        <v>56406058</v>
      </c>
      <c r="AU116" s="118">
        <v>59469502</v>
      </c>
      <c r="AV116" s="118">
        <v>62492834</v>
      </c>
      <c r="AW116" s="107">
        <f t="shared" si="132"/>
        <v>27.459570472261795</v>
      </c>
      <c r="AX116" s="107">
        <f t="shared" si="133"/>
        <v>39.106435016550492</v>
      </c>
      <c r="AY116" s="146"/>
      <c r="AZ116" s="119"/>
      <c r="BA116" s="120" t="s">
        <v>197</v>
      </c>
      <c r="BB116" s="201">
        <v>227581251</v>
      </c>
      <c r="BC116" s="229">
        <v>227581251</v>
      </c>
      <c r="BD116" s="229">
        <v>173557287</v>
      </c>
      <c r="BE116" s="229">
        <v>72811182</v>
      </c>
      <c r="BF116" s="229">
        <v>87187210</v>
      </c>
      <c r="BG116" s="229">
        <v>107124131</v>
      </c>
      <c r="BH116" s="107"/>
      <c r="BI116" s="107"/>
      <c r="BJ116" s="178"/>
      <c r="BK116" s="189">
        <f t="shared" si="91"/>
        <v>0</v>
      </c>
      <c r="BL116" s="214">
        <f t="shared" si="92"/>
        <v>10318348</v>
      </c>
      <c r="BM116" s="216">
        <f t="shared" si="93"/>
        <v>120457120</v>
      </c>
      <c r="BN116" s="216">
        <f t="shared" si="94"/>
        <v>66433156</v>
      </c>
      <c r="BO116" s="216">
        <f t="shared" si="95"/>
        <v>19936921</v>
      </c>
      <c r="BP116" s="216">
        <f t="shared" si="96"/>
        <v>14376028</v>
      </c>
    </row>
    <row r="117" spans="1:68" ht="15">
      <c r="A117" s="137" t="s">
        <v>198</v>
      </c>
      <c r="B117" s="53"/>
      <c r="C117" s="156" t="s">
        <v>199</v>
      </c>
      <c r="D117" s="54"/>
      <c r="E117" s="54"/>
      <c r="F117" s="54"/>
      <c r="G117" s="54"/>
      <c r="H117" s="54"/>
      <c r="I117" s="54"/>
      <c r="J117" s="48">
        <v>50925432</v>
      </c>
      <c r="K117" s="48">
        <v>50925432</v>
      </c>
      <c r="L117" s="41">
        <v>8105143</v>
      </c>
      <c r="M117" s="42">
        <v>2992811</v>
      </c>
      <c r="N117" s="42">
        <v>2487625</v>
      </c>
      <c r="O117" s="42">
        <v>3431091</v>
      </c>
      <c r="P117" s="47">
        <f t="shared" si="128"/>
        <v>6.7374804007553637</v>
      </c>
      <c r="Q117" s="47">
        <f t="shared" si="129"/>
        <v>42.332269769947303</v>
      </c>
      <c r="S117" s="62">
        <v>50925432</v>
      </c>
      <c r="T117" s="28">
        <f>+J117-S117</f>
        <v>0</v>
      </c>
      <c r="U117" s="28"/>
      <c r="V117" s="48">
        <v>50925432</v>
      </c>
      <c r="W117" s="29"/>
      <c r="X117" s="80"/>
      <c r="Y117" s="81" t="s">
        <v>199</v>
      </c>
      <c r="Z117" s="81"/>
      <c r="AA117" s="81"/>
      <c r="AB117" s="81"/>
      <c r="AC117" s="81"/>
      <c r="AD117" s="81"/>
      <c r="AE117" s="81"/>
      <c r="AF117" s="41">
        <v>50925432</v>
      </c>
      <c r="AG117" s="76">
        <v>50925432</v>
      </c>
      <c r="AH117" s="84">
        <v>38081481</v>
      </c>
      <c r="AI117" s="76">
        <v>11715262</v>
      </c>
      <c r="AJ117" s="76">
        <v>14427525</v>
      </c>
      <c r="AK117" s="76">
        <v>17106614</v>
      </c>
      <c r="AL117" s="75">
        <f t="shared" si="130"/>
        <v>33.591495109948212</v>
      </c>
      <c r="AM117" s="75">
        <f t="shared" si="131"/>
        <v>44.921083820243233</v>
      </c>
      <c r="AO117" s="119"/>
      <c r="AP117" s="120" t="s">
        <v>199</v>
      </c>
      <c r="AQ117" s="121">
        <v>50925432</v>
      </c>
      <c r="AR117" s="118">
        <v>50925432</v>
      </c>
      <c r="AS117" s="118">
        <v>39470922</v>
      </c>
      <c r="AT117" s="118">
        <v>19842096</v>
      </c>
      <c r="AU117" s="118">
        <v>22737424</v>
      </c>
      <c r="AV117" s="118">
        <v>25618144</v>
      </c>
      <c r="AW117" s="107">
        <f t="shared" si="132"/>
        <v>50.305207032902544</v>
      </c>
      <c r="AX117" s="107">
        <f t="shared" si="133"/>
        <v>64.903839844430294</v>
      </c>
      <c r="AY117" s="146"/>
      <c r="AZ117" s="119"/>
      <c r="BA117" s="120" t="s">
        <v>199</v>
      </c>
      <c r="BB117" s="201">
        <v>50925432</v>
      </c>
      <c r="BC117" s="229">
        <v>50925432</v>
      </c>
      <c r="BD117" s="229">
        <v>49041682</v>
      </c>
      <c r="BE117" s="229">
        <v>28711952</v>
      </c>
      <c r="BF117" s="229">
        <v>31475681</v>
      </c>
      <c r="BG117" s="229">
        <v>37877252</v>
      </c>
      <c r="BH117" s="107"/>
      <c r="BI117" s="107"/>
      <c r="BJ117" s="178"/>
      <c r="BK117" s="189">
        <f t="shared" si="91"/>
        <v>0</v>
      </c>
      <c r="BL117" s="214">
        <f t="shared" si="92"/>
        <v>3093808</v>
      </c>
      <c r="BM117" s="216">
        <f t="shared" si="93"/>
        <v>13048180</v>
      </c>
      <c r="BN117" s="216">
        <f t="shared" si="94"/>
        <v>11164430</v>
      </c>
      <c r="BO117" s="216">
        <f t="shared" si="95"/>
        <v>6401571</v>
      </c>
      <c r="BP117" s="216">
        <f t="shared" si="96"/>
        <v>2763729</v>
      </c>
    </row>
    <row r="118" spans="1:68">
      <c r="B118" s="53" t="s">
        <v>200</v>
      </c>
      <c r="C118" s="156"/>
      <c r="D118" s="54"/>
      <c r="E118" s="54"/>
      <c r="F118" s="54"/>
      <c r="G118" s="54"/>
      <c r="H118" s="54"/>
      <c r="I118" s="54"/>
      <c r="J118" s="44">
        <f t="shared" ref="J118:O118" si="149">J120+J119</f>
        <v>8553000000</v>
      </c>
      <c r="K118" s="44">
        <f t="shared" si="149"/>
        <v>8553000000</v>
      </c>
      <c r="L118" s="44">
        <f t="shared" si="149"/>
        <v>2140400000</v>
      </c>
      <c r="M118" s="44">
        <f t="shared" si="149"/>
        <v>411500000</v>
      </c>
      <c r="N118" s="44">
        <f t="shared" si="149"/>
        <v>468000000</v>
      </c>
      <c r="O118" s="44">
        <f t="shared" si="149"/>
        <v>1954700000</v>
      </c>
      <c r="P118" s="45">
        <f t="shared" si="128"/>
        <v>22.8539693674734</v>
      </c>
      <c r="Q118" s="45">
        <f t="shared" si="129"/>
        <v>91.324051579144083</v>
      </c>
      <c r="S118" s="62">
        <v>8553332370</v>
      </c>
      <c r="T118" s="28">
        <f t="shared" si="97"/>
        <v>-332370</v>
      </c>
      <c r="U118" s="28"/>
      <c r="V118" s="140">
        <f>SUM(V119:V120)</f>
        <v>0</v>
      </c>
      <c r="W118" s="29"/>
      <c r="X118" s="80" t="s">
        <v>228</v>
      </c>
      <c r="Y118" s="81"/>
      <c r="Z118" s="81"/>
      <c r="AA118" s="81"/>
      <c r="AB118" s="81"/>
      <c r="AC118" s="81"/>
      <c r="AD118" s="81"/>
      <c r="AE118" s="81"/>
      <c r="AF118" s="44">
        <f t="shared" ref="AF118:AK118" si="150">SUM(AF119:AF120)</f>
        <v>8553000000</v>
      </c>
      <c r="AG118" s="44">
        <f t="shared" si="150"/>
        <v>8460000000</v>
      </c>
      <c r="AH118" s="44">
        <f t="shared" si="150"/>
        <v>4185000000</v>
      </c>
      <c r="AI118" s="44">
        <f t="shared" si="150"/>
        <v>2602000000</v>
      </c>
      <c r="AJ118" s="44">
        <f t="shared" si="150"/>
        <v>3241000000</v>
      </c>
      <c r="AK118" s="44">
        <f t="shared" si="150"/>
        <v>3892000000</v>
      </c>
      <c r="AL118" s="78">
        <f t="shared" si="130"/>
        <v>45.504501344557461</v>
      </c>
      <c r="AM118" s="78">
        <f t="shared" si="131"/>
        <v>92.998805256869773</v>
      </c>
      <c r="AO118" s="119" t="s">
        <v>247</v>
      </c>
      <c r="AP118" s="122"/>
      <c r="AQ118" s="110">
        <f t="shared" ref="AQ118:AV118" si="151">SUM(AQ119:AQ120)</f>
        <v>8553000000</v>
      </c>
      <c r="AR118" s="110">
        <f t="shared" si="151"/>
        <v>8474376347.3723192</v>
      </c>
      <c r="AS118" s="110">
        <f t="shared" si="151"/>
        <v>6355361463.0562077</v>
      </c>
      <c r="AT118" s="110">
        <f t="shared" si="151"/>
        <v>4681252801.1392517</v>
      </c>
      <c r="AU118" s="110">
        <f t="shared" si="151"/>
        <v>5365971533.193614</v>
      </c>
      <c r="AV118" s="110">
        <f t="shared" si="151"/>
        <v>6000266414.6154108</v>
      </c>
      <c r="AW118" s="113">
        <f t="shared" si="132"/>
        <v>70.153939139663407</v>
      </c>
      <c r="AX118" s="113">
        <f t="shared" si="133"/>
        <v>94.412669515259381</v>
      </c>
      <c r="AY118" s="147"/>
      <c r="AZ118" s="119" t="s">
        <v>247</v>
      </c>
      <c r="BA118" s="122"/>
      <c r="BB118" s="52">
        <f t="shared" ref="BB118:BG118" si="152">SUM(BB119:BB120)</f>
        <v>8553000000</v>
      </c>
      <c r="BC118" s="52">
        <f t="shared" si="152"/>
        <v>8464920523.9801588</v>
      </c>
      <c r="BD118" s="52">
        <f t="shared" si="152"/>
        <v>7637759371.0653381</v>
      </c>
      <c r="BE118" s="35">
        <f t="shared" si="152"/>
        <v>6626515415.2799997</v>
      </c>
      <c r="BF118" s="52">
        <f t="shared" si="152"/>
        <v>7265877224.6000004</v>
      </c>
      <c r="BG118" s="52">
        <f t="shared" si="152"/>
        <v>8328247438.9891129</v>
      </c>
      <c r="BH118" s="113"/>
      <c r="BI118" s="113"/>
      <c r="BJ118" s="179"/>
      <c r="BK118" s="189">
        <f t="shared" si="91"/>
        <v>8553000000</v>
      </c>
      <c r="BL118" s="214">
        <f t="shared" si="92"/>
        <v>626249000.66458893</v>
      </c>
      <c r="BM118" s="216">
        <f t="shared" si="93"/>
        <v>136673084.99104595</v>
      </c>
      <c r="BN118" s="213">
        <f t="shared" si="94"/>
        <v>-690488067.92377472</v>
      </c>
      <c r="BO118" s="216">
        <f t="shared" si="95"/>
        <v>1062370214.3891125</v>
      </c>
      <c r="BP118" s="216">
        <f t="shared" si="96"/>
        <v>639361809.32000065</v>
      </c>
    </row>
    <row r="119" spans="1:68">
      <c r="A119" s="137" t="s">
        <v>201</v>
      </c>
      <c r="B119" s="53"/>
      <c r="C119" s="156" t="s">
        <v>202</v>
      </c>
      <c r="D119" s="54"/>
      <c r="E119" s="54"/>
      <c r="F119" s="54"/>
      <c r="G119" s="54"/>
      <c r="H119" s="54"/>
      <c r="I119" s="54"/>
      <c r="J119" s="41">
        <v>598000000</v>
      </c>
      <c r="K119" s="41">
        <v>598000000</v>
      </c>
      <c r="L119" s="41">
        <v>151000000</v>
      </c>
      <c r="M119" s="42">
        <v>56000000</v>
      </c>
      <c r="N119" s="42">
        <v>91000000</v>
      </c>
      <c r="O119" s="42">
        <v>139000000</v>
      </c>
      <c r="P119" s="47">
        <f t="shared" si="128"/>
        <v>23.244147157190636</v>
      </c>
      <c r="Q119" s="47">
        <f t="shared" si="129"/>
        <v>92.05298013245033</v>
      </c>
      <c r="S119" s="62">
        <v>598388853</v>
      </c>
      <c r="T119" s="28">
        <f>+J119-S119</f>
        <v>-388853</v>
      </c>
      <c r="U119" s="28"/>
      <c r="V119" s="138"/>
      <c r="W119" s="29"/>
      <c r="X119" s="80"/>
      <c r="Y119" s="81" t="s">
        <v>202</v>
      </c>
      <c r="Z119" s="81"/>
      <c r="AA119" s="81"/>
      <c r="AB119" s="81"/>
      <c r="AC119" s="81"/>
      <c r="AD119" s="81"/>
      <c r="AE119" s="81"/>
      <c r="AF119" s="41">
        <v>598000000</v>
      </c>
      <c r="AG119" s="76">
        <v>574000000</v>
      </c>
      <c r="AH119" s="76">
        <v>273000000</v>
      </c>
      <c r="AI119" s="76">
        <v>177000000</v>
      </c>
      <c r="AJ119" s="76">
        <v>216000000</v>
      </c>
      <c r="AK119" s="76">
        <v>257000000</v>
      </c>
      <c r="AL119" s="75">
        <f t="shared" si="130"/>
        <v>42.976588628762542</v>
      </c>
      <c r="AM119" s="75">
        <f t="shared" si="131"/>
        <v>94.139194139194132</v>
      </c>
      <c r="AO119" s="119"/>
      <c r="AP119" s="120" t="s">
        <v>202</v>
      </c>
      <c r="AQ119" s="121">
        <v>598000000</v>
      </c>
      <c r="AR119" s="111">
        <v>578202657.01789832</v>
      </c>
      <c r="AS119" s="111">
        <v>419465466.72431898</v>
      </c>
      <c r="AT119" s="111">
        <v>329766434.19787502</v>
      </c>
      <c r="AU119" s="111">
        <v>377225917.61716425</v>
      </c>
      <c r="AV119" s="111">
        <v>414107002.23596269</v>
      </c>
      <c r="AW119" s="107">
        <f t="shared" si="132"/>
        <v>69.248662581264668</v>
      </c>
      <c r="AX119" s="107">
        <f t="shared" si="133"/>
        <v>98.722549312533047</v>
      </c>
      <c r="AY119" s="146"/>
      <c r="AZ119" s="119"/>
      <c r="BA119" s="120" t="s">
        <v>202</v>
      </c>
      <c r="BB119" s="201">
        <v>598000000</v>
      </c>
      <c r="BC119" s="226">
        <v>575403199.82187057</v>
      </c>
      <c r="BD119" s="226">
        <v>501072093.93935859</v>
      </c>
      <c r="BE119" s="226">
        <v>452793700.71000004</v>
      </c>
      <c r="BF119" s="226">
        <v>492923763.39000005</v>
      </c>
      <c r="BG119" s="226">
        <v>605878397.82912457</v>
      </c>
      <c r="BH119" s="107"/>
      <c r="BI119" s="107"/>
      <c r="BJ119" s="264" t="s">
        <v>287</v>
      </c>
      <c r="BK119" s="189">
        <f t="shared" si="91"/>
        <v>598000000</v>
      </c>
      <c r="BL119" s="214">
        <f t="shared" si="92"/>
        <v>38686698.474037349</v>
      </c>
      <c r="BM119" s="213">
        <f t="shared" si="93"/>
        <v>-30475198.007254004</v>
      </c>
      <c r="BN119" s="213">
        <f t="shared" si="94"/>
        <v>-104806303.88976598</v>
      </c>
      <c r="BO119" s="216">
        <f t="shared" si="95"/>
        <v>112954634.43912452</v>
      </c>
      <c r="BP119" s="216">
        <f t="shared" si="96"/>
        <v>40130062.680000007</v>
      </c>
    </row>
    <row r="120" spans="1:68">
      <c r="A120" s="137" t="s">
        <v>189</v>
      </c>
      <c r="B120" s="53"/>
      <c r="C120" s="54" t="s">
        <v>203</v>
      </c>
      <c r="D120" s="54"/>
      <c r="E120" s="54"/>
      <c r="F120" s="54"/>
      <c r="G120" s="54"/>
      <c r="H120" s="54"/>
      <c r="I120" s="54"/>
      <c r="J120" s="41">
        <v>7955000000</v>
      </c>
      <c r="K120" s="41">
        <v>7955000000</v>
      </c>
      <c r="L120" s="41">
        <v>1989400000</v>
      </c>
      <c r="M120" s="42">
        <v>355500000</v>
      </c>
      <c r="N120" s="42">
        <v>377000000</v>
      </c>
      <c r="O120" s="42">
        <v>1815700000</v>
      </c>
      <c r="P120" s="47">
        <f t="shared" si="128"/>
        <v>22.824638592080451</v>
      </c>
      <c r="Q120" s="47">
        <f t="shared" si="129"/>
        <v>91.268724238463861</v>
      </c>
      <c r="S120" s="62">
        <v>7954943517</v>
      </c>
      <c r="T120" s="28">
        <f t="shared" si="97"/>
        <v>56483</v>
      </c>
      <c r="U120" s="28"/>
      <c r="V120" s="138"/>
      <c r="W120" s="29"/>
      <c r="X120" s="80"/>
      <c r="Y120" s="81" t="s">
        <v>203</v>
      </c>
      <c r="Z120" s="81"/>
      <c r="AA120" s="81"/>
      <c r="AB120" s="81"/>
      <c r="AC120" s="81"/>
      <c r="AD120" s="81"/>
      <c r="AE120" s="81"/>
      <c r="AF120" s="41">
        <v>7955000000</v>
      </c>
      <c r="AG120" s="76">
        <v>7886000000</v>
      </c>
      <c r="AH120" s="76">
        <v>3912000000</v>
      </c>
      <c r="AI120" s="76">
        <v>2425000000</v>
      </c>
      <c r="AJ120" s="76">
        <v>3025000000</v>
      </c>
      <c r="AK120" s="76">
        <v>3635000000</v>
      </c>
      <c r="AL120" s="75">
        <f t="shared" si="130"/>
        <v>45.69453174104337</v>
      </c>
      <c r="AM120" s="75">
        <f t="shared" si="131"/>
        <v>92.919222903885483</v>
      </c>
      <c r="AO120" s="119"/>
      <c r="AP120" s="120" t="s">
        <v>203</v>
      </c>
      <c r="AQ120" s="121">
        <v>7955000000</v>
      </c>
      <c r="AR120" s="111">
        <v>7896173690.3544207</v>
      </c>
      <c r="AS120" s="111">
        <v>5935895996.3318892</v>
      </c>
      <c r="AT120" s="111">
        <v>4351486366.9413767</v>
      </c>
      <c r="AU120" s="111">
        <v>4988745615.5764494</v>
      </c>
      <c r="AV120" s="111">
        <v>5586159412.3794479</v>
      </c>
      <c r="AW120" s="107">
        <f t="shared" si="132"/>
        <v>70.221991356121279</v>
      </c>
      <c r="AX120" s="107">
        <f t="shared" si="133"/>
        <v>94.108107955925064</v>
      </c>
      <c r="AY120" s="146"/>
      <c r="AZ120" s="119"/>
      <c r="BA120" s="120" t="s">
        <v>203</v>
      </c>
      <c r="BB120" s="201">
        <v>7955000000</v>
      </c>
      <c r="BC120" s="227">
        <v>7889517324.158288</v>
      </c>
      <c r="BD120" s="227">
        <v>7136687277.1259794</v>
      </c>
      <c r="BE120" s="227">
        <v>6173721714.5699997</v>
      </c>
      <c r="BF120" s="227">
        <v>6772953461.21</v>
      </c>
      <c r="BG120" s="227">
        <v>7722369041.1599884</v>
      </c>
      <c r="BH120" s="107"/>
      <c r="BI120" s="107"/>
      <c r="BJ120" s="264"/>
      <c r="BK120" s="189">
        <f t="shared" si="91"/>
        <v>7955000000</v>
      </c>
      <c r="BL120" s="214">
        <f t="shared" si="92"/>
        <v>587562302.19055176</v>
      </c>
      <c r="BM120" s="216">
        <f t="shared" si="93"/>
        <v>167148282.9982996</v>
      </c>
      <c r="BN120" s="213">
        <f t="shared" si="94"/>
        <v>-585681764.03400898</v>
      </c>
      <c r="BO120" s="216">
        <f t="shared" si="95"/>
        <v>949415579.94998837</v>
      </c>
      <c r="BP120" s="216">
        <f t="shared" si="96"/>
        <v>599231746.64000034</v>
      </c>
    </row>
    <row r="121" spans="1:68">
      <c r="B121" s="55"/>
      <c r="C121" s="56"/>
      <c r="D121" s="56"/>
      <c r="E121" s="56"/>
      <c r="F121" s="56"/>
      <c r="G121" s="56"/>
      <c r="H121" s="56"/>
      <c r="I121" s="56"/>
      <c r="J121" s="57"/>
      <c r="K121" s="57"/>
      <c r="L121" s="57"/>
      <c r="M121" s="57"/>
      <c r="N121" s="57"/>
      <c r="O121" s="57"/>
      <c r="P121" s="58"/>
      <c r="Q121" s="58"/>
      <c r="X121" s="85"/>
      <c r="Y121" s="86"/>
      <c r="Z121" s="86"/>
      <c r="AA121" s="86"/>
      <c r="AB121" s="86"/>
      <c r="AC121" s="86"/>
      <c r="AD121" s="86"/>
      <c r="AE121" s="86"/>
      <c r="AF121" s="87"/>
      <c r="AG121" s="88"/>
      <c r="AH121" s="88"/>
      <c r="AI121" s="88"/>
      <c r="AJ121" s="88"/>
      <c r="AK121" s="88"/>
      <c r="AL121" s="89"/>
      <c r="AM121" s="89"/>
      <c r="AO121" s="124"/>
      <c r="AP121" s="125"/>
      <c r="AQ121" s="126"/>
      <c r="AR121" s="127"/>
      <c r="AS121" s="127"/>
      <c r="AT121" s="127"/>
      <c r="AU121" s="127"/>
      <c r="AV121" s="127"/>
      <c r="AW121" s="128"/>
      <c r="AX121" s="128"/>
      <c r="AY121" s="148"/>
      <c r="AZ121" s="124"/>
      <c r="BA121" s="125"/>
      <c r="BB121" s="126"/>
      <c r="BC121" s="126"/>
      <c r="BD121" s="126"/>
      <c r="BE121" s="210"/>
      <c r="BF121" s="126"/>
      <c r="BG121" s="126"/>
      <c r="BH121" s="128"/>
      <c r="BI121" s="128"/>
      <c r="BJ121" s="178"/>
      <c r="BK121" s="189"/>
      <c r="BL121" s="189"/>
      <c r="BM121" s="183"/>
      <c r="BN121" s="183"/>
      <c r="BO121" s="183"/>
      <c r="BP121" s="183"/>
    </row>
    <row r="122" spans="1:68">
      <c r="B122" s="1" t="s">
        <v>204</v>
      </c>
      <c r="X122" s="90" t="s">
        <v>229</v>
      </c>
      <c r="Y122" s="90"/>
      <c r="Z122" s="90"/>
      <c r="AA122" s="90"/>
      <c r="AB122" s="90"/>
      <c r="AC122" s="90"/>
      <c r="AD122" s="90"/>
      <c r="AE122" s="90"/>
      <c r="AF122" s="91"/>
      <c r="AG122" s="63"/>
      <c r="AH122" s="63"/>
      <c r="AI122" s="63"/>
      <c r="AJ122" s="63"/>
      <c r="AK122" s="63"/>
      <c r="AL122" s="64"/>
      <c r="AM122" s="64"/>
      <c r="AO122" s="90" t="s">
        <v>229</v>
      </c>
      <c r="AP122" s="90"/>
      <c r="AQ122" s="91"/>
      <c r="AR122" s="63"/>
      <c r="AS122" s="63"/>
      <c r="AT122" s="63"/>
      <c r="AU122" s="63"/>
      <c r="AV122" s="63"/>
      <c r="AW122" s="64"/>
      <c r="AX122" s="64"/>
      <c r="AY122" s="64"/>
      <c r="AZ122" s="90" t="s">
        <v>229</v>
      </c>
      <c r="BA122" s="90"/>
      <c r="BB122" s="91"/>
      <c r="BC122" s="153"/>
      <c r="BD122" s="153"/>
      <c r="BE122" s="202"/>
      <c r="BF122" s="153"/>
      <c r="BG122" s="153"/>
      <c r="BH122" s="64"/>
      <c r="BI122" s="64"/>
      <c r="BJ122" s="64"/>
    </row>
    <row r="123" spans="1:68">
      <c r="B123" s="1" t="s">
        <v>205</v>
      </c>
      <c r="X123" s="90" t="s">
        <v>230</v>
      </c>
      <c r="Y123" s="90"/>
      <c r="Z123" s="90"/>
      <c r="AA123" s="90"/>
      <c r="AB123" s="90"/>
      <c r="AC123" s="90"/>
      <c r="AD123" s="90"/>
      <c r="AE123" s="90"/>
      <c r="AF123" s="91"/>
      <c r="AG123" s="63"/>
      <c r="AH123" s="63"/>
      <c r="AI123" s="63"/>
      <c r="AJ123" s="63"/>
      <c r="AK123" s="63"/>
      <c r="AL123" s="64"/>
      <c r="AM123" s="64"/>
      <c r="AO123" s="129" t="s">
        <v>248</v>
      </c>
      <c r="AP123" s="129"/>
      <c r="AQ123" s="130"/>
      <c r="AR123" s="131"/>
      <c r="AS123" s="131"/>
      <c r="AT123" s="131"/>
      <c r="AU123" s="131"/>
      <c r="AV123" s="131"/>
      <c r="AW123" s="132"/>
      <c r="AX123" s="132"/>
      <c r="AY123" s="132"/>
      <c r="AZ123" s="129" t="s">
        <v>248</v>
      </c>
      <c r="BA123" s="129"/>
      <c r="BB123" s="130"/>
      <c r="BC123" s="155"/>
      <c r="BD123" s="155"/>
      <c r="BE123" s="211"/>
      <c r="BF123" s="155"/>
      <c r="BG123" s="155"/>
      <c r="BH123" s="132"/>
      <c r="BI123" s="132"/>
      <c r="BJ123" s="132"/>
    </row>
    <row r="124" spans="1:68" ht="48.75" customHeight="1">
      <c r="B124" s="263" t="s">
        <v>206</v>
      </c>
      <c r="C124" s="263"/>
      <c r="D124" s="263"/>
      <c r="E124" s="263"/>
      <c r="F124" s="263"/>
      <c r="G124" s="263"/>
      <c r="H124" s="263"/>
      <c r="I124" s="263"/>
      <c r="J124" s="263"/>
      <c r="K124" s="263"/>
      <c r="L124" s="263"/>
      <c r="M124" s="263"/>
      <c r="N124" s="263"/>
      <c r="O124" s="263"/>
      <c r="P124" s="263"/>
      <c r="Q124" s="263"/>
      <c r="X124" s="90" t="s">
        <v>231</v>
      </c>
      <c r="Y124" s="90"/>
      <c r="Z124" s="90"/>
      <c r="AA124" s="90"/>
      <c r="AB124" s="90"/>
      <c r="AC124" s="90"/>
      <c r="AD124" s="90"/>
      <c r="AE124" s="90"/>
      <c r="AF124" s="91"/>
      <c r="AG124" s="63"/>
      <c r="AH124" s="63"/>
      <c r="AI124" s="63"/>
      <c r="AJ124" s="63"/>
      <c r="AK124" s="63"/>
      <c r="AL124" s="64"/>
      <c r="AM124" s="64"/>
      <c r="AO124" s="133" t="s">
        <v>249</v>
      </c>
      <c r="AP124" s="90"/>
      <c r="AQ124" s="91"/>
      <c r="AR124" s="63"/>
      <c r="AS124" s="63"/>
      <c r="AT124" s="63"/>
      <c r="AU124" s="63"/>
      <c r="AV124" s="63"/>
      <c r="AW124" s="64"/>
      <c r="AX124" s="64"/>
      <c r="AY124" s="64"/>
      <c r="AZ124" s="133" t="s">
        <v>249</v>
      </c>
      <c r="BA124" s="90"/>
      <c r="BB124" s="91"/>
      <c r="BC124" s="153"/>
      <c r="BD124" s="153"/>
      <c r="BE124" s="202"/>
      <c r="BF124" s="153"/>
      <c r="BG124" s="153"/>
      <c r="BH124" s="64"/>
      <c r="BI124" s="64"/>
      <c r="BJ124" s="64"/>
    </row>
    <row r="125" spans="1:68" ht="12.75" customHeight="1">
      <c r="B125" s="1" t="s">
        <v>207</v>
      </c>
      <c r="X125" s="269" t="s">
        <v>232</v>
      </c>
      <c r="Y125" s="269"/>
      <c r="Z125" s="269"/>
      <c r="AA125" s="269"/>
      <c r="AB125" s="269"/>
      <c r="AC125" s="269"/>
      <c r="AD125" s="269"/>
      <c r="AE125" s="269"/>
      <c r="AF125" s="269"/>
      <c r="AG125" s="269"/>
      <c r="AH125" s="269"/>
      <c r="AI125" s="269"/>
      <c r="AJ125" s="269"/>
      <c r="AK125" s="269"/>
      <c r="AL125" s="269"/>
      <c r="AM125" s="269"/>
      <c r="AO125" s="268" t="s">
        <v>232</v>
      </c>
      <c r="AP125" s="268"/>
      <c r="AQ125" s="268"/>
      <c r="AR125" s="268"/>
      <c r="AS125" s="268"/>
      <c r="AT125" s="268"/>
      <c r="AU125" s="268"/>
      <c r="AV125" s="268"/>
      <c r="AW125" s="268"/>
      <c r="AX125" s="268"/>
      <c r="AY125" s="142"/>
      <c r="AZ125" s="142"/>
      <c r="BA125" s="142"/>
      <c r="BB125" s="142"/>
      <c r="BC125" s="192"/>
      <c r="BD125" s="192"/>
      <c r="BE125" s="212"/>
      <c r="BF125" s="192"/>
      <c r="BG125" s="192"/>
      <c r="BH125" s="142"/>
      <c r="BI125" s="142"/>
      <c r="BJ125" s="176"/>
    </row>
    <row r="126" spans="1:68">
      <c r="B126" s="1" t="s">
        <v>208</v>
      </c>
      <c r="X126" s="92" t="s">
        <v>233</v>
      </c>
      <c r="Y126" s="92"/>
      <c r="Z126" s="92"/>
      <c r="AA126" s="92"/>
      <c r="AB126" s="92"/>
      <c r="AC126" s="92"/>
      <c r="AD126" s="92"/>
      <c r="AE126" s="93"/>
      <c r="AF126" s="93"/>
      <c r="AG126" s="93"/>
      <c r="AH126" s="93"/>
      <c r="AI126" s="93"/>
      <c r="AJ126" s="93"/>
      <c r="AK126" s="93"/>
      <c r="AL126" s="93"/>
      <c r="AM126" s="93"/>
      <c r="AO126" s="133" t="s">
        <v>250</v>
      </c>
      <c r="AP126" s="134"/>
      <c r="AQ126" s="134"/>
      <c r="AR126" s="134"/>
      <c r="AS126" s="134"/>
      <c r="AT126" s="134"/>
      <c r="AU126" s="134"/>
      <c r="AV126" s="134"/>
      <c r="AW126" s="134"/>
      <c r="AX126" s="134"/>
      <c r="AY126" s="142"/>
      <c r="AZ126" s="133" t="s">
        <v>250</v>
      </c>
      <c r="BA126" s="142"/>
      <c r="BB126" s="142"/>
      <c r="BC126" s="192"/>
      <c r="BD126" s="192"/>
      <c r="BE126" s="212"/>
      <c r="BF126" s="192"/>
      <c r="BG126" s="192"/>
      <c r="BH126" s="142"/>
      <c r="BI126" s="142"/>
      <c r="BJ126" s="176"/>
    </row>
    <row r="127" spans="1:68" ht="66" customHeight="1">
      <c r="B127" s="267" t="s">
        <v>209</v>
      </c>
      <c r="C127" s="267"/>
      <c r="D127" s="267"/>
      <c r="E127" s="267"/>
      <c r="F127" s="267"/>
      <c r="G127" s="267"/>
      <c r="H127" s="267"/>
      <c r="I127" s="267"/>
      <c r="J127" s="267"/>
      <c r="K127" s="267"/>
      <c r="L127" s="267"/>
      <c r="M127" s="267"/>
      <c r="N127" s="267"/>
      <c r="O127" s="267"/>
      <c r="P127" s="267"/>
      <c r="Q127" s="267"/>
      <c r="X127" s="90" t="s">
        <v>234</v>
      </c>
      <c r="Y127" s="90"/>
      <c r="Z127" s="90"/>
      <c r="AA127" s="90"/>
      <c r="AB127" s="90"/>
      <c r="AC127" s="90"/>
      <c r="AD127" s="90"/>
      <c r="AE127" s="90"/>
      <c r="AF127" s="91"/>
      <c r="AG127" s="63"/>
      <c r="AH127" s="63"/>
      <c r="AI127" s="63"/>
      <c r="AJ127" s="63"/>
      <c r="AK127" s="63"/>
      <c r="AL127" s="64"/>
      <c r="AM127" s="64"/>
      <c r="AO127" s="133" t="s">
        <v>234</v>
      </c>
      <c r="AP127" s="90"/>
      <c r="AQ127" s="91"/>
      <c r="AR127" s="63"/>
      <c r="AS127" s="63"/>
      <c r="AT127" s="63"/>
      <c r="AU127" s="63"/>
      <c r="AV127" s="63"/>
      <c r="AW127" s="64"/>
      <c r="AX127" s="64"/>
      <c r="AY127" s="64"/>
      <c r="AZ127" s="133" t="s">
        <v>234</v>
      </c>
      <c r="BA127" s="90"/>
      <c r="BB127" s="91"/>
      <c r="BC127" s="153"/>
      <c r="BD127" s="153"/>
      <c r="BE127" s="202"/>
      <c r="BF127" s="153"/>
      <c r="BG127" s="153"/>
      <c r="BH127" s="64"/>
      <c r="BI127" s="64"/>
      <c r="BJ127" s="64"/>
    </row>
    <row r="128" spans="1:68">
      <c r="B128" s="1" t="s">
        <v>210</v>
      </c>
      <c r="X128" s="90" t="s">
        <v>235</v>
      </c>
      <c r="Y128" s="90"/>
      <c r="Z128" s="90"/>
      <c r="AA128" s="90"/>
      <c r="AB128" s="90"/>
      <c r="AC128" s="90"/>
      <c r="AD128" s="90"/>
      <c r="AE128" s="90"/>
      <c r="AF128" s="91"/>
      <c r="AG128" s="63"/>
      <c r="AH128" s="63"/>
      <c r="AI128" s="63"/>
      <c r="AJ128" s="63"/>
      <c r="AK128" s="63"/>
      <c r="AL128" s="64"/>
      <c r="AM128" s="64"/>
      <c r="AO128" s="133" t="s">
        <v>251</v>
      </c>
      <c r="AP128" s="133"/>
      <c r="AQ128" s="93"/>
      <c r="AR128" s="93"/>
      <c r="AS128" s="93"/>
      <c r="AT128" s="93"/>
      <c r="AU128" s="93"/>
      <c r="AV128" s="93"/>
      <c r="AW128" s="93"/>
      <c r="AX128" s="93"/>
      <c r="AY128" s="93"/>
      <c r="AZ128" s="133" t="s">
        <v>251</v>
      </c>
      <c r="BA128" s="133"/>
      <c r="BB128" s="93"/>
      <c r="BC128" s="93"/>
      <c r="BD128" s="93"/>
      <c r="BE128" s="202"/>
      <c r="BF128" s="93"/>
      <c r="BG128" s="93"/>
      <c r="BH128" s="93"/>
      <c r="BI128" s="93"/>
      <c r="BJ128" s="93"/>
    </row>
    <row r="129" spans="10:62">
      <c r="X129" s="90" t="s">
        <v>236</v>
      </c>
      <c r="Y129" s="90"/>
      <c r="Z129" s="90"/>
      <c r="AA129" s="90"/>
      <c r="AB129" s="90"/>
      <c r="AC129" s="90"/>
      <c r="AD129" s="90"/>
      <c r="AE129" s="90"/>
      <c r="AF129" s="91"/>
      <c r="AG129" s="63"/>
      <c r="AH129" s="63"/>
      <c r="AI129" s="63"/>
      <c r="AJ129" s="63"/>
      <c r="AK129" s="63"/>
      <c r="AL129" s="64"/>
      <c r="AM129" s="64"/>
      <c r="AO129" s="90" t="s">
        <v>235</v>
      </c>
      <c r="AP129" s="90"/>
      <c r="AQ129" s="91"/>
      <c r="AR129" s="63"/>
      <c r="AS129" s="63"/>
      <c r="AT129" s="63"/>
      <c r="AU129" s="63"/>
      <c r="AV129" s="63"/>
      <c r="AW129" s="64"/>
      <c r="AX129" s="64"/>
      <c r="AY129" s="64"/>
      <c r="AZ129" s="90" t="s">
        <v>235</v>
      </c>
      <c r="BA129" s="90"/>
      <c r="BB129" s="91"/>
      <c r="BC129" s="153"/>
      <c r="BD129" s="153"/>
      <c r="BE129" s="202"/>
      <c r="BF129" s="153"/>
      <c r="BG129" s="153"/>
      <c r="BH129" s="64"/>
      <c r="BI129" s="64"/>
      <c r="BJ129" s="64"/>
    </row>
    <row r="130" spans="10:62">
      <c r="AO130" s="90" t="s">
        <v>236</v>
      </c>
      <c r="AP130" s="90"/>
      <c r="AQ130" s="91"/>
      <c r="AR130" s="63"/>
      <c r="AS130" s="63"/>
      <c r="AT130" s="63"/>
      <c r="AU130" s="63"/>
      <c r="AV130" s="63"/>
      <c r="AW130" s="64"/>
      <c r="AX130" s="64"/>
      <c r="AY130" s="64"/>
      <c r="AZ130" s="90" t="s">
        <v>236</v>
      </c>
      <c r="BA130" s="90"/>
      <c r="BB130" s="91"/>
      <c r="BC130" s="153"/>
      <c r="BD130" s="153"/>
      <c r="BE130" s="202"/>
      <c r="BF130" s="153"/>
      <c r="BG130" s="153"/>
      <c r="BH130" s="64"/>
      <c r="BI130" s="64"/>
      <c r="BJ130" s="64"/>
    </row>
    <row r="131" spans="10:62">
      <c r="AO131" s="143" t="s">
        <v>258</v>
      </c>
      <c r="AP131" s="143"/>
      <c r="AQ131" s="143"/>
      <c r="AR131" s="143"/>
      <c r="AZ131" s="143" t="s">
        <v>258</v>
      </c>
      <c r="BA131" s="143"/>
      <c r="BB131" s="143"/>
    </row>
    <row r="132" spans="10:62">
      <c r="J132" s="59">
        <v>14771057319</v>
      </c>
      <c r="K132" s="59">
        <v>14422011665</v>
      </c>
      <c r="L132" s="59">
        <v>2164798574</v>
      </c>
      <c r="M132" s="59">
        <v>416972567</v>
      </c>
      <c r="N132" s="59">
        <v>1073513897</v>
      </c>
      <c r="O132" s="59">
        <v>1880576111</v>
      </c>
      <c r="P132" s="60">
        <v>12.7</v>
      </c>
      <c r="Q132" s="60">
        <v>86.9</v>
      </c>
      <c r="AO132" s="1" t="s">
        <v>257</v>
      </c>
      <c r="AZ132" s="1" t="s">
        <v>257</v>
      </c>
    </row>
    <row r="133" spans="10:62">
      <c r="J133" s="28">
        <f>+J12-J132</f>
        <v>-0.23999977111816406</v>
      </c>
      <c r="K133" s="28">
        <f t="shared" ref="K133:Q133" si="153">+K12-K132</f>
        <v>1.999664306640625E-2</v>
      </c>
      <c r="L133" s="28">
        <f t="shared" si="153"/>
        <v>-0.37999916076660156</v>
      </c>
      <c r="M133" s="28">
        <f t="shared" si="153"/>
        <v>0.41000008583068848</v>
      </c>
      <c r="N133" s="28">
        <f t="shared" si="153"/>
        <v>-0.14000022411346436</v>
      </c>
      <c r="O133" s="28">
        <f t="shared" si="153"/>
        <v>-5.9999942779541016E-2</v>
      </c>
      <c r="P133" s="28">
        <f t="shared" si="153"/>
        <v>3.1492880686151636E-2</v>
      </c>
      <c r="Q133" s="28">
        <f t="shared" si="153"/>
        <v>-2.9279838942287029E-2</v>
      </c>
      <c r="BB133" s="28" t="e">
        <f>+#REF!</f>
        <v>#REF!</v>
      </c>
      <c r="BC133" s="28" t="e">
        <f>+#REF!</f>
        <v>#REF!</v>
      </c>
      <c r="BD133" s="28" t="e">
        <f>+#REF!</f>
        <v>#REF!</v>
      </c>
      <c r="BE133" s="28" t="e">
        <f>+#REF!</f>
        <v>#REF!</v>
      </c>
      <c r="BF133" s="28" t="e">
        <f>+#REF!</f>
        <v>#REF!</v>
      </c>
      <c r="BG133" s="28" t="e">
        <f>+#REF!</f>
        <v>#REF!</v>
      </c>
    </row>
    <row r="134" spans="10:62">
      <c r="BB134" s="209" t="e">
        <f t="shared" ref="BB134:BG134" si="154">+BB12-BB133</f>
        <v>#REF!</v>
      </c>
      <c r="BC134" s="209" t="e">
        <f t="shared" si="154"/>
        <v>#REF!</v>
      </c>
      <c r="BD134" s="209" t="e">
        <f t="shared" si="154"/>
        <v>#REF!</v>
      </c>
      <c r="BE134" s="209" t="e">
        <f t="shared" si="154"/>
        <v>#REF!</v>
      </c>
      <c r="BF134" s="209" t="e">
        <f t="shared" si="154"/>
        <v>#REF!</v>
      </c>
      <c r="BG134" s="209" t="e">
        <f t="shared" si="154"/>
        <v>#REF!</v>
      </c>
    </row>
    <row r="137" spans="10:62">
      <c r="O137" s="61"/>
    </row>
  </sheetData>
  <autoFilter ref="BK12:BP120"/>
  <mergeCells count="26">
    <mergeCell ref="B124:Q124"/>
    <mergeCell ref="BJ119:BJ120"/>
    <mergeCell ref="BH9:BI9"/>
    <mergeCell ref="B127:Q127"/>
    <mergeCell ref="X1:AC2"/>
    <mergeCell ref="AD1:AF2"/>
    <mergeCell ref="AF9:AF10"/>
    <mergeCell ref="AO125:AX125"/>
    <mergeCell ref="AG9:AG10"/>
    <mergeCell ref="AH9:AH10"/>
    <mergeCell ref="X125:AM125"/>
    <mergeCell ref="B1:G2"/>
    <mergeCell ref="H1:J2"/>
    <mergeCell ref="J9:J10"/>
    <mergeCell ref="K9:K10"/>
    <mergeCell ref="L9:L10"/>
    <mergeCell ref="AO1:AP2"/>
    <mergeCell ref="AQ1:AQ2"/>
    <mergeCell ref="AQ9:AQ10"/>
    <mergeCell ref="AR9:AR10"/>
    <mergeCell ref="AS9:AS10"/>
    <mergeCell ref="AZ1:BA2"/>
    <mergeCell ref="BB1:BB2"/>
    <mergeCell ref="BB9:BB10"/>
    <mergeCell ref="BC9:BC10"/>
    <mergeCell ref="BD9:BD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topLeftCell="A19" zoomScale="130" zoomScaleNormal="130" workbookViewId="0">
      <selection activeCell="C30" sqref="C30"/>
    </sheetView>
  </sheetViews>
  <sheetFormatPr baseColWidth="10" defaultRowHeight="15"/>
  <cols>
    <col min="1" max="1" width="5.42578125" customWidth="1"/>
    <col min="2" max="2" width="7.85546875" customWidth="1"/>
    <col min="4" max="4" width="28.140625" customWidth="1"/>
    <col min="5" max="5" width="22.85546875" style="158" customWidth="1"/>
  </cols>
  <sheetData>
    <row r="1" spans="2:12">
      <c r="B1" s="159" t="s">
        <v>279</v>
      </c>
    </row>
    <row r="2" spans="2:12">
      <c r="B2" s="159" t="s">
        <v>278</v>
      </c>
    </row>
    <row r="3" spans="2:12">
      <c r="B3" s="160" t="s">
        <v>276</v>
      </c>
      <c r="C3" s="160" t="s">
        <v>277</v>
      </c>
      <c r="D3" s="160"/>
      <c r="E3" s="161" t="s">
        <v>271</v>
      </c>
    </row>
    <row r="4" spans="2:12">
      <c r="B4" s="162"/>
      <c r="C4" s="163" t="s">
        <v>29</v>
      </c>
      <c r="D4" s="163"/>
      <c r="E4" s="174" t="s">
        <v>272</v>
      </c>
      <c r="F4" s="32"/>
      <c r="G4" s="31"/>
      <c r="H4" s="33"/>
      <c r="I4" s="33"/>
      <c r="J4" s="33"/>
      <c r="K4" s="175"/>
      <c r="L4" s="175"/>
    </row>
    <row r="5" spans="2:12">
      <c r="B5" s="164"/>
      <c r="C5" s="165" t="s">
        <v>34</v>
      </c>
      <c r="D5" s="166"/>
      <c r="E5" s="166" t="s">
        <v>272</v>
      </c>
      <c r="F5" s="38"/>
      <c r="G5" s="38"/>
      <c r="H5" s="38"/>
      <c r="I5" s="38"/>
      <c r="J5" s="38"/>
      <c r="K5" s="175"/>
      <c r="L5" s="175"/>
    </row>
    <row r="6" spans="2:12">
      <c r="B6" s="164"/>
      <c r="C6" s="165" t="s">
        <v>36</v>
      </c>
      <c r="D6" s="166"/>
      <c r="E6" s="166"/>
      <c r="F6" s="38"/>
      <c r="G6" s="38"/>
      <c r="H6" s="38"/>
      <c r="I6" s="38"/>
      <c r="J6" s="38"/>
      <c r="K6" s="175"/>
      <c r="L6" s="175"/>
    </row>
    <row r="7" spans="2:12" ht="38.25">
      <c r="B7" s="171" t="s">
        <v>43</v>
      </c>
      <c r="C7" s="168"/>
      <c r="D7" s="166" t="s">
        <v>44</v>
      </c>
      <c r="E7" s="166" t="s">
        <v>273</v>
      </c>
      <c r="F7" s="38"/>
      <c r="G7" s="38"/>
      <c r="H7" s="38"/>
      <c r="I7" s="38"/>
      <c r="J7" s="38"/>
      <c r="K7" s="175"/>
      <c r="L7" s="175"/>
    </row>
    <row r="8" spans="2:12">
      <c r="B8" s="171"/>
      <c r="C8" s="165" t="s">
        <v>52</v>
      </c>
      <c r="D8" s="166"/>
      <c r="E8" s="166"/>
      <c r="F8" s="38"/>
      <c r="G8" s="38"/>
      <c r="H8" s="38"/>
      <c r="I8" s="38"/>
      <c r="J8" s="38"/>
      <c r="K8" s="175"/>
      <c r="L8" s="175"/>
    </row>
    <row r="9" spans="2:12" ht="38.25">
      <c r="B9" s="171" t="s">
        <v>59</v>
      </c>
      <c r="C9" s="168"/>
      <c r="D9" s="166" t="s">
        <v>60</v>
      </c>
      <c r="E9" s="166" t="s">
        <v>273</v>
      </c>
      <c r="F9" s="38"/>
      <c r="G9" s="38"/>
      <c r="H9" s="38"/>
      <c r="I9" s="38"/>
      <c r="J9" s="38"/>
      <c r="K9" s="175"/>
      <c r="L9" s="175"/>
    </row>
    <row r="10" spans="2:12">
      <c r="B10" s="171"/>
      <c r="C10" s="165" t="s">
        <v>281</v>
      </c>
      <c r="D10" s="166"/>
      <c r="E10" s="166"/>
      <c r="F10" s="38"/>
      <c r="G10" s="38"/>
      <c r="H10" s="38"/>
      <c r="I10" s="38"/>
      <c r="J10" s="38"/>
      <c r="K10" s="175"/>
      <c r="L10" s="175"/>
    </row>
    <row r="11" spans="2:12" ht="38.25">
      <c r="B11" s="171" t="s">
        <v>75</v>
      </c>
      <c r="C11" s="168"/>
      <c r="D11" s="166" t="s">
        <v>76</v>
      </c>
      <c r="E11" s="166" t="s">
        <v>273</v>
      </c>
      <c r="F11" s="38"/>
      <c r="G11" s="38"/>
      <c r="H11" s="38"/>
      <c r="I11" s="38"/>
      <c r="J11" s="38"/>
      <c r="K11" s="175"/>
      <c r="L11" s="175"/>
    </row>
    <row r="12" spans="2:12">
      <c r="B12" s="171"/>
      <c r="C12" s="165" t="s">
        <v>77</v>
      </c>
      <c r="D12" s="166"/>
      <c r="E12" s="166"/>
      <c r="F12" s="38"/>
      <c r="G12" s="38"/>
      <c r="H12" s="38"/>
      <c r="I12" s="38"/>
      <c r="J12" s="38"/>
      <c r="K12" s="175"/>
      <c r="L12" s="175"/>
    </row>
    <row r="13" spans="2:12" ht="38.25">
      <c r="B13" s="171" t="s">
        <v>75</v>
      </c>
      <c r="C13" s="168"/>
      <c r="D13" s="166" t="s">
        <v>274</v>
      </c>
      <c r="E13" s="166" t="s">
        <v>275</v>
      </c>
      <c r="F13" s="38"/>
      <c r="G13" s="38"/>
      <c r="H13" s="38"/>
      <c r="I13" s="38"/>
      <c r="J13" s="38"/>
      <c r="K13" s="175"/>
      <c r="L13" s="175"/>
    </row>
    <row r="14" spans="2:12">
      <c r="B14" s="171"/>
      <c r="C14" s="165" t="s">
        <v>81</v>
      </c>
      <c r="D14" s="165"/>
      <c r="E14" s="166"/>
      <c r="F14" s="38"/>
      <c r="G14" s="38"/>
      <c r="H14" s="38"/>
      <c r="I14" s="38"/>
      <c r="J14" s="38"/>
      <c r="K14" s="175"/>
      <c r="L14" s="175"/>
    </row>
    <row r="15" spans="2:12" ht="38.25">
      <c r="B15" s="171" t="s">
        <v>82</v>
      </c>
      <c r="C15" s="165"/>
      <c r="D15" s="166" t="s">
        <v>83</v>
      </c>
      <c r="E15" s="166" t="s">
        <v>275</v>
      </c>
      <c r="F15" s="38"/>
      <c r="G15" s="38"/>
      <c r="H15" s="38"/>
      <c r="I15" s="38"/>
      <c r="J15" s="38"/>
      <c r="K15" s="175"/>
      <c r="L15" s="175"/>
    </row>
    <row r="16" spans="2:12">
      <c r="B16" s="171"/>
      <c r="C16" s="165" t="s">
        <v>90</v>
      </c>
      <c r="D16" s="166"/>
      <c r="E16" s="166"/>
      <c r="F16" s="38"/>
      <c r="G16" s="38"/>
      <c r="H16" s="38"/>
      <c r="I16" s="38"/>
      <c r="J16" s="38"/>
      <c r="K16" s="175"/>
      <c r="L16" s="175"/>
    </row>
    <row r="17" spans="2:12" ht="63.75">
      <c r="B17" s="171" t="s">
        <v>103</v>
      </c>
      <c r="C17" s="168"/>
      <c r="D17" s="166" t="s">
        <v>104</v>
      </c>
      <c r="E17" s="166" t="s">
        <v>275</v>
      </c>
      <c r="F17" s="38"/>
      <c r="G17" s="38"/>
      <c r="H17" s="38"/>
      <c r="I17" s="38"/>
      <c r="J17" s="38"/>
      <c r="K17" s="175"/>
      <c r="L17" s="175"/>
    </row>
    <row r="18" spans="2:12" ht="25.5">
      <c r="B18" s="171" t="s">
        <v>105</v>
      </c>
      <c r="C18" s="168"/>
      <c r="D18" s="166" t="s">
        <v>106</v>
      </c>
      <c r="E18" s="166" t="s">
        <v>275</v>
      </c>
      <c r="F18" s="38"/>
      <c r="G18" s="38"/>
      <c r="H18" s="38"/>
      <c r="I18" s="38"/>
      <c r="J18" s="38"/>
      <c r="K18" s="175"/>
      <c r="L18" s="175"/>
    </row>
    <row r="19" spans="2:12">
      <c r="B19" s="171"/>
      <c r="C19" s="165" t="s">
        <v>107</v>
      </c>
      <c r="D19" s="166"/>
      <c r="E19" s="166"/>
      <c r="F19" s="38"/>
      <c r="G19" s="38"/>
      <c r="H19" s="38"/>
      <c r="I19" s="38"/>
      <c r="J19" s="38"/>
      <c r="K19" s="175"/>
      <c r="L19" s="175"/>
    </row>
    <row r="20" spans="2:12" ht="25.5">
      <c r="B20" s="171" t="s">
        <v>120</v>
      </c>
      <c r="C20" s="165"/>
      <c r="D20" s="166" t="s">
        <v>121</v>
      </c>
      <c r="E20" s="166" t="s">
        <v>275</v>
      </c>
      <c r="F20" s="38"/>
      <c r="G20" s="38"/>
      <c r="H20" s="38"/>
      <c r="I20" s="38"/>
      <c r="J20" s="38"/>
      <c r="K20" s="175"/>
      <c r="L20" s="175"/>
    </row>
    <row r="21" spans="2:12">
      <c r="B21" s="171"/>
      <c r="C21" s="165" t="s">
        <v>151</v>
      </c>
      <c r="D21" s="166"/>
      <c r="E21" s="166"/>
      <c r="F21" s="38"/>
      <c r="G21" s="38"/>
      <c r="H21" s="38"/>
      <c r="I21" s="38"/>
      <c r="J21" s="38"/>
      <c r="K21" s="175"/>
      <c r="L21" s="175"/>
    </row>
    <row r="22" spans="2:12" ht="38.25">
      <c r="B22" s="171" t="s">
        <v>155</v>
      </c>
      <c r="C22" s="165"/>
      <c r="D22" s="166" t="s">
        <v>156</v>
      </c>
      <c r="E22" s="166" t="s">
        <v>275</v>
      </c>
      <c r="F22" s="38"/>
      <c r="G22" s="38"/>
      <c r="H22" s="38"/>
      <c r="I22" s="38"/>
      <c r="J22" s="38"/>
      <c r="K22" s="175"/>
      <c r="L22" s="175"/>
    </row>
    <row r="23" spans="2:12">
      <c r="B23" s="171"/>
      <c r="C23" s="165" t="s">
        <v>175</v>
      </c>
      <c r="D23" s="166"/>
      <c r="E23" s="166"/>
      <c r="F23" s="38"/>
      <c r="G23" s="38"/>
      <c r="H23" s="38"/>
      <c r="I23" s="38"/>
      <c r="J23" s="38"/>
      <c r="K23" s="175"/>
      <c r="L23" s="175"/>
    </row>
    <row r="24" spans="2:12" ht="38.25">
      <c r="B24" s="171" t="s">
        <v>57</v>
      </c>
      <c r="C24" s="165"/>
      <c r="D24" s="166" t="s">
        <v>176</v>
      </c>
      <c r="E24" s="166" t="s">
        <v>275</v>
      </c>
      <c r="F24" s="38"/>
      <c r="G24" s="38"/>
      <c r="H24" s="38"/>
      <c r="I24" s="38"/>
      <c r="J24" s="38"/>
      <c r="K24" s="175"/>
      <c r="L24" s="175"/>
    </row>
    <row r="25" spans="2:12" ht="38.25">
      <c r="B25" s="171" t="s">
        <v>145</v>
      </c>
      <c r="C25" s="165"/>
      <c r="D25" s="166" t="s">
        <v>177</v>
      </c>
      <c r="E25" s="166" t="s">
        <v>273</v>
      </c>
      <c r="F25" s="38"/>
      <c r="G25" s="38"/>
      <c r="H25" s="38"/>
      <c r="I25" s="38"/>
      <c r="J25" s="38"/>
      <c r="K25" s="175"/>
      <c r="L25" s="175"/>
    </row>
    <row r="26" spans="2:12">
      <c r="B26" s="164"/>
      <c r="C26" s="165" t="s">
        <v>178</v>
      </c>
      <c r="D26" s="167"/>
      <c r="E26" s="166" t="s">
        <v>272</v>
      </c>
      <c r="F26" s="32"/>
      <c r="G26" s="31"/>
      <c r="H26" s="33"/>
      <c r="I26" s="33"/>
      <c r="J26" s="33"/>
      <c r="K26" s="175"/>
      <c r="L26" s="175"/>
    </row>
    <row r="27" spans="2:12" ht="25.5">
      <c r="B27" s="171" t="s">
        <v>181</v>
      </c>
      <c r="C27" s="165"/>
      <c r="D27" s="166" t="s">
        <v>182</v>
      </c>
      <c r="E27" s="166" t="s">
        <v>275</v>
      </c>
      <c r="F27" s="32"/>
      <c r="G27" s="31"/>
      <c r="H27" s="33"/>
      <c r="I27" s="33"/>
      <c r="J27" s="33"/>
      <c r="K27" s="175"/>
      <c r="L27" s="175"/>
    </row>
    <row r="28" spans="2:12">
      <c r="B28" s="164"/>
      <c r="C28" s="169" t="s">
        <v>282</v>
      </c>
      <c r="D28" s="170"/>
      <c r="E28" s="166" t="s">
        <v>272</v>
      </c>
      <c r="F28" s="54"/>
      <c r="G28" s="54"/>
      <c r="H28" s="54"/>
      <c r="I28" s="54"/>
      <c r="J28" s="54"/>
      <c r="K28" s="175"/>
      <c r="L28" s="175"/>
    </row>
    <row r="29" spans="2:12">
      <c r="B29" s="164"/>
      <c r="C29" s="169" t="s">
        <v>283</v>
      </c>
      <c r="D29" s="170"/>
      <c r="E29" s="166" t="s">
        <v>272</v>
      </c>
      <c r="F29" s="54"/>
      <c r="G29" s="54"/>
      <c r="H29" s="54"/>
      <c r="I29" s="54"/>
      <c r="J29" s="54"/>
      <c r="K29" s="175"/>
      <c r="L29" s="175"/>
    </row>
    <row r="30" spans="2:12">
      <c r="B30" s="172"/>
      <c r="C30" s="173"/>
      <c r="D30" s="157"/>
      <c r="E30" s="157"/>
      <c r="F30" s="54"/>
      <c r="G30" s="54"/>
      <c r="H30" s="54"/>
      <c r="I30" s="54"/>
      <c r="J30" s="54"/>
      <c r="K30" s="175"/>
      <c r="L30" s="1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9"/>
  <sheetViews>
    <sheetView tabSelected="1" topLeftCell="B1" zoomScale="110" zoomScaleNormal="110" workbookViewId="0">
      <selection activeCell="I25" sqref="I25"/>
    </sheetView>
  </sheetViews>
  <sheetFormatPr baseColWidth="10" defaultRowHeight="12.75"/>
  <cols>
    <col min="1" max="1" width="5.5703125" style="275" hidden="1" customWidth="1"/>
    <col min="2" max="2" width="6.140625" style="330" customWidth="1"/>
    <col min="3" max="3" width="50.85546875" style="275" customWidth="1"/>
    <col min="4" max="4" width="17.7109375" style="326" customWidth="1"/>
    <col min="5" max="6" width="16" style="327" customWidth="1"/>
    <col min="7" max="7" width="17" style="327" customWidth="1"/>
    <col min="8" max="8" width="15.42578125" style="327" customWidth="1"/>
    <col min="9" max="9" width="15.42578125" style="328" customWidth="1"/>
    <col min="10" max="10" width="2" style="328" customWidth="1"/>
    <col min="11" max="11" width="11.85546875" style="329" customWidth="1"/>
    <col min="12" max="12" width="12.28515625" style="329" customWidth="1"/>
    <col min="13" max="16384" width="11.42578125" style="275"/>
  </cols>
  <sheetData>
    <row r="1" spans="1:12" ht="13.5">
      <c r="A1" s="273"/>
      <c r="B1" s="274" t="s">
        <v>387</v>
      </c>
      <c r="C1" s="273"/>
      <c r="D1" s="273"/>
      <c r="E1" s="273"/>
      <c r="F1" s="273"/>
      <c r="G1" s="273"/>
      <c r="H1" s="273"/>
      <c r="I1" s="273"/>
      <c r="J1" s="273"/>
      <c r="K1" s="273"/>
      <c r="L1" s="273"/>
    </row>
    <row r="2" spans="1:12" ht="13.5">
      <c r="A2" s="273"/>
      <c r="B2" s="274" t="s">
        <v>388</v>
      </c>
      <c r="C2" s="276"/>
      <c r="D2" s="277"/>
      <c r="E2" s="278"/>
      <c r="F2" s="278"/>
      <c r="G2" s="278"/>
      <c r="H2" s="278"/>
      <c r="I2" s="279"/>
      <c r="J2" s="279"/>
      <c r="K2" s="280"/>
      <c r="L2" s="280"/>
    </row>
    <row r="3" spans="1:12" ht="13.5">
      <c r="A3" s="273"/>
      <c r="B3" s="274" t="s">
        <v>389</v>
      </c>
      <c r="C3" s="276"/>
      <c r="D3" s="281"/>
      <c r="E3" s="281"/>
      <c r="F3" s="281"/>
      <c r="G3" s="281"/>
      <c r="H3" s="281"/>
      <c r="I3" s="281"/>
      <c r="J3" s="279"/>
      <c r="K3" s="280"/>
      <c r="L3" s="280"/>
    </row>
    <row r="4" spans="1:12" ht="13.5">
      <c r="A4" s="273"/>
      <c r="B4" s="331" t="s">
        <v>390</v>
      </c>
      <c r="C4" s="276"/>
      <c r="D4" s="282"/>
      <c r="E4" s="282"/>
      <c r="F4" s="282"/>
      <c r="G4" s="282"/>
      <c r="H4" s="282"/>
      <c r="I4" s="282"/>
      <c r="J4" s="279"/>
      <c r="K4" s="280"/>
      <c r="L4" s="280"/>
    </row>
    <row r="5" spans="1:12">
      <c r="A5" s="273"/>
      <c r="B5" s="283"/>
      <c r="C5" s="284"/>
      <c r="D5" s="285" t="s">
        <v>6</v>
      </c>
      <c r="E5" s="285"/>
      <c r="F5" s="286"/>
      <c r="G5" s="286"/>
      <c r="H5" s="286"/>
      <c r="I5" s="287"/>
      <c r="J5" s="287"/>
      <c r="K5" s="288"/>
      <c r="L5" s="289"/>
    </row>
    <row r="6" spans="1:12" ht="17.25" customHeight="1">
      <c r="A6" s="273"/>
      <c r="B6" s="290"/>
      <c r="C6" s="291"/>
      <c r="D6" s="270" t="s">
        <v>8</v>
      </c>
      <c r="E6" s="270" t="s">
        <v>9</v>
      </c>
      <c r="F6" s="270" t="s">
        <v>10</v>
      </c>
      <c r="G6" s="285" t="s">
        <v>11</v>
      </c>
      <c r="H6" s="285" t="s">
        <v>391</v>
      </c>
      <c r="I6" s="285"/>
      <c r="J6" s="285"/>
      <c r="K6" s="289" t="s">
        <v>12</v>
      </c>
      <c r="L6" s="289"/>
    </row>
    <row r="7" spans="1:12" ht="25.5" customHeight="1">
      <c r="A7" s="273"/>
      <c r="B7" s="290" t="s">
        <v>7</v>
      </c>
      <c r="C7" s="292" t="s">
        <v>14</v>
      </c>
      <c r="D7" s="271"/>
      <c r="E7" s="271"/>
      <c r="F7" s="271"/>
      <c r="G7" s="244" t="s">
        <v>379</v>
      </c>
      <c r="H7" s="244" t="s">
        <v>380</v>
      </c>
      <c r="I7" s="244" t="s">
        <v>381</v>
      </c>
      <c r="J7" s="244"/>
      <c r="K7" s="245" t="s">
        <v>9</v>
      </c>
      <c r="L7" s="245" t="s">
        <v>19</v>
      </c>
    </row>
    <row r="8" spans="1:12" ht="15.75" customHeight="1">
      <c r="A8" s="273"/>
      <c r="B8" s="293"/>
      <c r="C8" s="294"/>
      <c r="D8" s="295" t="s">
        <v>20</v>
      </c>
      <c r="E8" s="295" t="s">
        <v>21</v>
      </c>
      <c r="F8" s="295" t="s">
        <v>22</v>
      </c>
      <c r="G8" s="296" t="s">
        <v>23</v>
      </c>
      <c r="H8" s="296" t="s">
        <v>24</v>
      </c>
      <c r="I8" s="296" t="s">
        <v>25</v>
      </c>
      <c r="J8" s="296"/>
      <c r="K8" s="297" t="s">
        <v>392</v>
      </c>
      <c r="L8" s="298" t="s">
        <v>27</v>
      </c>
    </row>
    <row r="9" spans="1:12" ht="13.5">
      <c r="A9" s="299"/>
      <c r="B9" s="300" t="s">
        <v>28</v>
      </c>
      <c r="C9" s="301"/>
      <c r="D9" s="234">
        <v>18760618532.510002</v>
      </c>
      <c r="E9" s="234">
        <v>18485937419.5</v>
      </c>
      <c r="F9" s="234">
        <v>14075734851.6</v>
      </c>
      <c r="G9" s="234">
        <v>9051056286.8899994</v>
      </c>
      <c r="H9" s="234">
        <v>10999242263.810001</v>
      </c>
      <c r="I9" s="234">
        <v>12724631386.929998</v>
      </c>
      <c r="J9" s="302"/>
      <c r="K9" s="303">
        <v>68.834114809386648</v>
      </c>
      <c r="L9" s="304">
        <v>90.401187014996793</v>
      </c>
    </row>
    <row r="10" spans="1:12" ht="13.5">
      <c r="A10" s="299"/>
      <c r="B10" s="254" t="s">
        <v>36</v>
      </c>
      <c r="C10" s="252"/>
      <c r="D10" s="235">
        <v>201388790</v>
      </c>
      <c r="E10" s="235">
        <v>207256231.38999999</v>
      </c>
      <c r="F10" s="235">
        <v>21510910.310000002</v>
      </c>
      <c r="G10" s="235">
        <v>15388483.140000001</v>
      </c>
      <c r="H10" s="235">
        <v>17550620.25</v>
      </c>
      <c r="I10" s="235">
        <v>20839626.870000005</v>
      </c>
      <c r="J10" s="246"/>
      <c r="K10" s="305">
        <v>10.055006177732471</v>
      </c>
      <c r="L10" s="306">
        <v>96.879335042887831</v>
      </c>
    </row>
    <row r="11" spans="1:12" ht="24">
      <c r="A11" s="299" t="s">
        <v>41</v>
      </c>
      <c r="B11" s="255"/>
      <c r="C11" s="252" t="s">
        <v>42</v>
      </c>
      <c r="D11" s="236">
        <v>121634233</v>
      </c>
      <c r="E11" s="249">
        <v>144513674.38999999</v>
      </c>
      <c r="F11" s="249">
        <v>21510910.310000002</v>
      </c>
      <c r="G11" s="249">
        <v>15388483.140000001</v>
      </c>
      <c r="H11" s="249">
        <v>17550620.25</v>
      </c>
      <c r="I11" s="249">
        <v>20839626.870000005</v>
      </c>
      <c r="J11" s="307"/>
      <c r="K11" s="308">
        <v>14.420522457798679</v>
      </c>
      <c r="L11" s="309">
        <v>96.879335042887831</v>
      </c>
    </row>
    <row r="12" spans="1:12" ht="36">
      <c r="A12" s="310" t="s">
        <v>382</v>
      </c>
      <c r="B12" s="255"/>
      <c r="C12" s="237" t="s">
        <v>393</v>
      </c>
      <c r="D12" s="236">
        <v>3654557</v>
      </c>
      <c r="E12" s="236">
        <v>3642557</v>
      </c>
      <c r="F12" s="249">
        <v>0</v>
      </c>
      <c r="G12" s="249">
        <v>0</v>
      </c>
      <c r="H12" s="249">
        <v>0</v>
      </c>
      <c r="I12" s="249">
        <v>0</v>
      </c>
      <c r="J12" s="307"/>
      <c r="K12" s="308">
        <v>0</v>
      </c>
      <c r="L12" s="309" t="s">
        <v>413</v>
      </c>
    </row>
    <row r="13" spans="1:12">
      <c r="A13" s="299" t="s">
        <v>39</v>
      </c>
      <c r="B13" s="255"/>
      <c r="C13" s="252" t="s">
        <v>40</v>
      </c>
      <c r="D13" s="236">
        <v>2600000</v>
      </c>
      <c r="E13" s="249">
        <v>2600000</v>
      </c>
      <c r="F13" s="249">
        <v>0</v>
      </c>
      <c r="G13" s="249">
        <v>0</v>
      </c>
      <c r="H13" s="249">
        <v>0</v>
      </c>
      <c r="I13" s="249">
        <v>0</v>
      </c>
      <c r="J13" s="307"/>
      <c r="K13" s="308">
        <v>0</v>
      </c>
      <c r="L13" s="309" t="s">
        <v>413</v>
      </c>
    </row>
    <row r="14" spans="1:12" s="311" customFormat="1" ht="36">
      <c r="A14" s="299" t="s">
        <v>110</v>
      </c>
      <c r="B14" s="255"/>
      <c r="C14" s="237" t="s">
        <v>294</v>
      </c>
      <c r="D14" s="236">
        <v>64000000</v>
      </c>
      <c r="E14" s="249">
        <v>47000000</v>
      </c>
      <c r="F14" s="249">
        <v>0</v>
      </c>
      <c r="G14" s="249">
        <v>0</v>
      </c>
      <c r="H14" s="249">
        <v>0</v>
      </c>
      <c r="I14" s="249">
        <v>0</v>
      </c>
      <c r="J14" s="307"/>
      <c r="K14" s="308">
        <v>0</v>
      </c>
      <c r="L14" s="309" t="s">
        <v>413</v>
      </c>
    </row>
    <row r="15" spans="1:12" s="311" customFormat="1" ht="24">
      <c r="A15" s="299" t="s">
        <v>293</v>
      </c>
      <c r="B15" s="255"/>
      <c r="C15" s="252" t="s">
        <v>295</v>
      </c>
      <c r="D15" s="236">
        <v>8000000</v>
      </c>
      <c r="E15" s="236">
        <v>8000000</v>
      </c>
      <c r="F15" s="249">
        <v>0</v>
      </c>
      <c r="G15" s="249">
        <v>0</v>
      </c>
      <c r="H15" s="249">
        <v>0</v>
      </c>
      <c r="I15" s="249">
        <v>0</v>
      </c>
      <c r="J15" s="307"/>
      <c r="K15" s="308">
        <v>0</v>
      </c>
      <c r="L15" s="309" t="s">
        <v>413</v>
      </c>
    </row>
    <row r="16" spans="1:12" s="311" customFormat="1" ht="24">
      <c r="A16" s="299" t="s">
        <v>108</v>
      </c>
      <c r="B16" s="255"/>
      <c r="C16" s="252" t="s">
        <v>296</v>
      </c>
      <c r="D16" s="236">
        <v>1500000</v>
      </c>
      <c r="E16" s="236">
        <v>1500000</v>
      </c>
      <c r="F16" s="249">
        <v>0</v>
      </c>
      <c r="G16" s="249">
        <v>0</v>
      </c>
      <c r="H16" s="249">
        <v>0</v>
      </c>
      <c r="I16" s="249">
        <v>0</v>
      </c>
      <c r="J16" s="307"/>
      <c r="K16" s="308">
        <v>0</v>
      </c>
      <c r="L16" s="309" t="s">
        <v>413</v>
      </c>
    </row>
    <row r="17" spans="1:12" ht="13.5">
      <c r="A17" s="299"/>
      <c r="B17" s="254" t="s">
        <v>45</v>
      </c>
      <c r="C17" s="252"/>
      <c r="D17" s="235">
        <v>10985000</v>
      </c>
      <c r="E17" s="235">
        <v>11246235.800000001</v>
      </c>
      <c r="F17" s="235">
        <v>10464835.41</v>
      </c>
      <c r="G17" s="235">
        <v>10142522.130000001</v>
      </c>
      <c r="H17" s="235">
        <v>10433104.01</v>
      </c>
      <c r="I17" s="235">
        <v>10464835.41</v>
      </c>
      <c r="J17" s="246"/>
      <c r="K17" s="305">
        <v>93.051893950151737</v>
      </c>
      <c r="L17" s="306">
        <v>100</v>
      </c>
    </row>
    <row r="18" spans="1:12">
      <c r="A18" s="299" t="s">
        <v>50</v>
      </c>
      <c r="B18" s="255"/>
      <c r="C18" s="237" t="s">
        <v>328</v>
      </c>
      <c r="D18" s="236">
        <v>10000000</v>
      </c>
      <c r="E18" s="250">
        <v>10000000</v>
      </c>
      <c r="F18" s="250">
        <v>10000000</v>
      </c>
      <c r="G18" s="249">
        <v>10000000</v>
      </c>
      <c r="H18" s="249">
        <v>10000000</v>
      </c>
      <c r="I18" s="250">
        <v>10000000</v>
      </c>
      <c r="J18" s="332"/>
      <c r="K18" s="308">
        <v>100</v>
      </c>
      <c r="L18" s="309">
        <v>100</v>
      </c>
    </row>
    <row r="19" spans="1:12" ht="24">
      <c r="A19" s="299" t="s">
        <v>48</v>
      </c>
      <c r="B19" s="255"/>
      <c r="C19" s="252" t="s">
        <v>376</v>
      </c>
      <c r="D19" s="236">
        <v>985000</v>
      </c>
      <c r="E19" s="251">
        <v>1246235.7999999998</v>
      </c>
      <c r="F19" s="251">
        <v>464835.41</v>
      </c>
      <c r="G19" s="249">
        <v>142522.13</v>
      </c>
      <c r="H19" s="249">
        <v>433104.01</v>
      </c>
      <c r="I19" s="251">
        <v>464835.41</v>
      </c>
      <c r="J19" s="314"/>
      <c r="K19" s="308">
        <v>37.29915398033021</v>
      </c>
      <c r="L19" s="309">
        <v>100</v>
      </c>
    </row>
    <row r="20" spans="1:12" ht="13.5">
      <c r="A20" s="299"/>
      <c r="B20" s="254" t="s">
        <v>52</v>
      </c>
      <c r="C20" s="252"/>
      <c r="D20" s="235">
        <v>1383438364.1400006</v>
      </c>
      <c r="E20" s="235">
        <v>1366132668.8899999</v>
      </c>
      <c r="F20" s="235">
        <v>1163532947.8999999</v>
      </c>
      <c r="G20" s="235">
        <v>440024635.95000005</v>
      </c>
      <c r="H20" s="235">
        <v>792820879.56999993</v>
      </c>
      <c r="I20" s="235">
        <v>992582142.53999996</v>
      </c>
      <c r="J20" s="246"/>
      <c r="K20" s="238">
        <v>72.656350671013939</v>
      </c>
      <c r="L20" s="272">
        <v>85.307609409038207</v>
      </c>
    </row>
    <row r="21" spans="1:12" ht="24">
      <c r="A21" s="299" t="s">
        <v>331</v>
      </c>
      <c r="B21" s="255"/>
      <c r="C21" s="252" t="s">
        <v>329</v>
      </c>
      <c r="D21" s="239">
        <v>5929800</v>
      </c>
      <c r="E21" s="250">
        <v>5360150.2200000007</v>
      </c>
      <c r="F21" s="250">
        <v>3966586.0700000003</v>
      </c>
      <c r="G21" s="249">
        <v>1370252.15</v>
      </c>
      <c r="H21" s="239">
        <v>1465684.31</v>
      </c>
      <c r="I21" s="250">
        <v>1528823.68</v>
      </c>
      <c r="J21" s="332"/>
      <c r="K21" s="308">
        <v>28.522030488914169</v>
      </c>
      <c r="L21" s="309">
        <v>38.542556571828015</v>
      </c>
    </row>
    <row r="22" spans="1:12" ht="24">
      <c r="A22" s="299" t="s">
        <v>332</v>
      </c>
      <c r="B22" s="255"/>
      <c r="C22" s="252" t="s">
        <v>330</v>
      </c>
      <c r="D22" s="239">
        <v>1684919</v>
      </c>
      <c r="E22" s="250">
        <v>3103315.83</v>
      </c>
      <c r="F22" s="250">
        <v>2166681.38</v>
      </c>
      <c r="G22" s="239">
        <v>941380.12</v>
      </c>
      <c r="H22" s="239">
        <v>1075116.79</v>
      </c>
      <c r="I22" s="250">
        <v>1221178.82</v>
      </c>
      <c r="J22" s="332"/>
      <c r="K22" s="308">
        <v>39.350774684122307</v>
      </c>
      <c r="L22" s="309">
        <v>56.361716645204204</v>
      </c>
    </row>
    <row r="23" spans="1:12">
      <c r="A23" s="299" t="s">
        <v>298</v>
      </c>
      <c r="B23" s="255"/>
      <c r="C23" s="252" t="s">
        <v>299</v>
      </c>
      <c r="D23" s="236">
        <v>19300000</v>
      </c>
      <c r="E23" s="250">
        <v>5971465.2999999998</v>
      </c>
      <c r="F23" s="250">
        <v>0</v>
      </c>
      <c r="G23" s="249">
        <v>0</v>
      </c>
      <c r="H23" s="249">
        <v>0</v>
      </c>
      <c r="I23" s="250">
        <v>0</v>
      </c>
      <c r="J23" s="332"/>
      <c r="K23" s="308">
        <v>0</v>
      </c>
      <c r="L23" s="309" t="s">
        <v>413</v>
      </c>
    </row>
    <row r="24" spans="1:12">
      <c r="A24" s="299" t="s">
        <v>57</v>
      </c>
      <c r="B24" s="255"/>
      <c r="C24" s="252" t="s">
        <v>316</v>
      </c>
      <c r="D24" s="236">
        <v>15808965</v>
      </c>
      <c r="E24" s="250">
        <v>14863564.639999997</v>
      </c>
      <c r="F24" s="250">
        <v>10581705.280000001</v>
      </c>
      <c r="G24" s="249">
        <v>5064402.25</v>
      </c>
      <c r="H24" s="249">
        <v>6581615.4900000002</v>
      </c>
      <c r="I24" s="250">
        <v>7162588.7900000019</v>
      </c>
      <c r="J24" s="332"/>
      <c r="K24" s="308">
        <v>48.188903291236358</v>
      </c>
      <c r="L24" s="309">
        <v>67.688416946724871</v>
      </c>
    </row>
    <row r="25" spans="1:12">
      <c r="A25" s="299" t="s">
        <v>55</v>
      </c>
      <c r="B25" s="255"/>
      <c r="C25" s="252" t="s">
        <v>317</v>
      </c>
      <c r="D25" s="236">
        <v>7521394</v>
      </c>
      <c r="E25" s="250">
        <v>7686509.21</v>
      </c>
      <c r="F25" s="250">
        <v>5472884.21</v>
      </c>
      <c r="G25" s="249">
        <v>3968718.7199999997</v>
      </c>
      <c r="H25" s="249">
        <v>4645611.22</v>
      </c>
      <c r="I25" s="250">
        <v>5404998.6600000001</v>
      </c>
      <c r="J25" s="332"/>
      <c r="K25" s="308">
        <v>70.317988469566927</v>
      </c>
      <c r="L25" s="309">
        <v>98.759601932086198</v>
      </c>
    </row>
    <row r="26" spans="1:12" ht="24">
      <c r="A26" s="299" t="s">
        <v>69</v>
      </c>
      <c r="B26" s="255"/>
      <c r="C26" s="252" t="s">
        <v>70</v>
      </c>
      <c r="D26" s="236">
        <v>413708286</v>
      </c>
      <c r="E26" s="250">
        <v>412054333.28999996</v>
      </c>
      <c r="F26" s="250">
        <v>289299476.39999992</v>
      </c>
      <c r="G26" s="249">
        <v>148663043.11999995</v>
      </c>
      <c r="H26" s="249">
        <v>165928330.52000001</v>
      </c>
      <c r="I26" s="250">
        <v>186964344.55000001</v>
      </c>
      <c r="J26" s="332"/>
      <c r="K26" s="308">
        <v>45.373711533914694</v>
      </c>
      <c r="L26" s="309">
        <v>64.626575504579819</v>
      </c>
    </row>
    <row r="27" spans="1:12" ht="24">
      <c r="A27" s="299" t="s">
        <v>59</v>
      </c>
      <c r="B27" s="255"/>
      <c r="C27" s="252" t="s">
        <v>322</v>
      </c>
      <c r="D27" s="236">
        <v>342800000.00000048</v>
      </c>
      <c r="E27" s="250">
        <v>342122134.64999992</v>
      </c>
      <c r="F27" s="250">
        <v>338896132.53000003</v>
      </c>
      <c r="G27" s="249">
        <v>112595956.60000001</v>
      </c>
      <c r="H27" s="249">
        <v>254558879.59999999</v>
      </c>
      <c r="I27" s="250">
        <v>309256178.80000007</v>
      </c>
      <c r="J27" s="332"/>
      <c r="K27" s="308">
        <v>90.393502050481885</v>
      </c>
      <c r="L27" s="309"/>
    </row>
    <row r="28" spans="1:12" ht="24">
      <c r="A28" s="299" t="s">
        <v>67</v>
      </c>
      <c r="B28" s="255"/>
      <c r="C28" s="252" t="s">
        <v>68</v>
      </c>
      <c r="D28" s="236">
        <v>443885000</v>
      </c>
      <c r="E28" s="249">
        <v>443021255.08999991</v>
      </c>
      <c r="F28" s="249">
        <v>386974940.25999993</v>
      </c>
      <c r="G28" s="249">
        <v>128883370.10000002</v>
      </c>
      <c r="H28" s="249">
        <v>265545320.86000001</v>
      </c>
      <c r="I28" s="249">
        <v>370999548.17999995</v>
      </c>
      <c r="J28" s="307"/>
      <c r="K28" s="308">
        <v>83.743058356112343</v>
      </c>
      <c r="L28" s="309">
        <v>95.871724388854105</v>
      </c>
    </row>
    <row r="29" spans="1:12">
      <c r="A29" s="299" t="s">
        <v>300</v>
      </c>
      <c r="B29" s="255"/>
      <c r="C29" s="252" t="s">
        <v>359</v>
      </c>
      <c r="D29" s="236">
        <v>10000000.139999999</v>
      </c>
      <c r="E29" s="249">
        <v>9469700.4299999978</v>
      </c>
      <c r="F29" s="249">
        <v>6060368.0499999989</v>
      </c>
      <c r="G29" s="249">
        <v>87942.17</v>
      </c>
      <c r="H29" s="249">
        <v>2026252.5400000003</v>
      </c>
      <c r="I29" s="249">
        <v>5721560.3999999994</v>
      </c>
      <c r="J29" s="307"/>
      <c r="K29" s="308">
        <v>60.419655746174442</v>
      </c>
      <c r="L29" s="309">
        <v>94.409454224483952</v>
      </c>
    </row>
    <row r="30" spans="1:12">
      <c r="A30" s="299" t="s">
        <v>297</v>
      </c>
      <c r="B30" s="255"/>
      <c r="C30" s="252" t="s">
        <v>360</v>
      </c>
      <c r="D30" s="236">
        <v>122800000</v>
      </c>
      <c r="E30" s="249">
        <v>122480240.22999999</v>
      </c>
      <c r="F30" s="249">
        <v>120114173.71999998</v>
      </c>
      <c r="G30" s="249">
        <v>38449570.719999999</v>
      </c>
      <c r="H30" s="249">
        <v>90994068.239999995</v>
      </c>
      <c r="I30" s="249">
        <v>104322920.66</v>
      </c>
      <c r="J30" s="307"/>
      <c r="K30" s="308">
        <v>85.175307024297794</v>
      </c>
      <c r="L30" s="309">
        <v>86.85313100782659</v>
      </c>
    </row>
    <row r="31" spans="1:12" ht="13.5">
      <c r="A31" s="299"/>
      <c r="B31" s="254" t="s">
        <v>71</v>
      </c>
      <c r="C31" s="252"/>
      <c r="D31" s="235">
        <v>104000000</v>
      </c>
      <c r="E31" s="235">
        <v>54439150.640000008</v>
      </c>
      <c r="F31" s="235">
        <v>9676802.8499999996</v>
      </c>
      <c r="G31" s="235">
        <v>5006195.04</v>
      </c>
      <c r="H31" s="235">
        <v>6379395.04</v>
      </c>
      <c r="I31" s="235">
        <v>9676802.8499999996</v>
      </c>
      <c r="J31" s="246"/>
      <c r="K31" s="305">
        <v>17.775447883071525</v>
      </c>
      <c r="L31" s="306">
        <v>100</v>
      </c>
    </row>
    <row r="32" spans="1:12" ht="13.5">
      <c r="A32" s="299" t="s">
        <v>72</v>
      </c>
      <c r="B32" s="254"/>
      <c r="C32" s="252" t="s">
        <v>301</v>
      </c>
      <c r="D32" s="236">
        <v>104000000</v>
      </c>
      <c r="E32" s="250">
        <v>54439150.640000008</v>
      </c>
      <c r="F32" s="250">
        <v>9676802.8499999996</v>
      </c>
      <c r="G32" s="249">
        <v>5006195.04</v>
      </c>
      <c r="H32" s="249">
        <v>6379395.04</v>
      </c>
      <c r="I32" s="250">
        <v>9676802.8499999996</v>
      </c>
      <c r="J32" s="332"/>
      <c r="K32" s="308">
        <v>17.775447883071525</v>
      </c>
      <c r="L32" s="309">
        <v>100</v>
      </c>
    </row>
    <row r="33" spans="1:12" ht="13.5">
      <c r="A33" s="299"/>
      <c r="B33" s="254" t="s">
        <v>74</v>
      </c>
      <c r="C33" s="252"/>
      <c r="D33" s="235">
        <v>449308202</v>
      </c>
      <c r="E33" s="235">
        <v>355450250.24000001</v>
      </c>
      <c r="F33" s="235">
        <v>335305203.75</v>
      </c>
      <c r="G33" s="235">
        <v>289119670.44</v>
      </c>
      <c r="H33" s="235">
        <v>302279272.38999999</v>
      </c>
      <c r="I33" s="235">
        <v>324323801.67000008</v>
      </c>
      <c r="J33" s="246"/>
      <c r="K33" s="305">
        <v>91.243092795972615</v>
      </c>
      <c r="L33" s="306">
        <v>96.724953279225716</v>
      </c>
    </row>
    <row r="34" spans="1:12" ht="24">
      <c r="A34" s="299" t="s">
        <v>75</v>
      </c>
      <c r="B34" s="255"/>
      <c r="C34" s="252" t="s">
        <v>76</v>
      </c>
      <c r="D34" s="236">
        <v>4308201.9999999991</v>
      </c>
      <c r="E34" s="249">
        <v>4346001.3</v>
      </c>
      <c r="F34" s="249">
        <v>3271896.1499999994</v>
      </c>
      <c r="G34" s="249">
        <v>1945186.2899999996</v>
      </c>
      <c r="H34" s="249">
        <v>2328235.4900000002</v>
      </c>
      <c r="I34" s="249">
        <v>2798087.33</v>
      </c>
      <c r="J34" s="307"/>
      <c r="K34" s="308">
        <v>64.383030212163078</v>
      </c>
      <c r="L34" s="309">
        <v>85.518830724502081</v>
      </c>
    </row>
    <row r="35" spans="1:12">
      <c r="A35" s="299" t="s">
        <v>304</v>
      </c>
      <c r="B35" s="255"/>
      <c r="C35" s="252" t="s">
        <v>384</v>
      </c>
      <c r="D35" s="236">
        <v>250000000</v>
      </c>
      <c r="E35" s="249">
        <v>211892218.88</v>
      </c>
      <c r="F35" s="249">
        <v>200233324.81</v>
      </c>
      <c r="G35" s="249">
        <v>196818448.63</v>
      </c>
      <c r="H35" s="249">
        <v>197095001.44</v>
      </c>
      <c r="I35" s="249">
        <v>196928253.80000001</v>
      </c>
      <c r="J35" s="307"/>
      <c r="K35" s="308">
        <v>92.937935541429923</v>
      </c>
      <c r="L35" s="309">
        <v>98.349390136164331</v>
      </c>
    </row>
    <row r="36" spans="1:12" ht="24">
      <c r="A36" s="299" t="s">
        <v>305</v>
      </c>
      <c r="B36" s="255"/>
      <c r="C36" s="252" t="s">
        <v>302</v>
      </c>
      <c r="D36" s="236">
        <v>145000000</v>
      </c>
      <c r="E36" s="249">
        <v>114212030.06</v>
      </c>
      <c r="F36" s="249">
        <v>106799982.79000002</v>
      </c>
      <c r="G36" s="249">
        <v>77856035.480000004</v>
      </c>
      <c r="H36" s="249">
        <v>77856035.460000008</v>
      </c>
      <c r="I36" s="249">
        <v>99597460.540000021</v>
      </c>
      <c r="J36" s="307"/>
      <c r="K36" s="308">
        <v>87.204001616710272</v>
      </c>
      <c r="L36" s="309">
        <v>93.256064222255304</v>
      </c>
    </row>
    <row r="37" spans="1:12">
      <c r="A37" s="299" t="s">
        <v>306</v>
      </c>
      <c r="B37" s="255"/>
      <c r="C37" s="252" t="s">
        <v>303</v>
      </c>
      <c r="D37" s="236">
        <v>50000000</v>
      </c>
      <c r="E37" s="249">
        <v>25000000.000000004</v>
      </c>
      <c r="F37" s="249">
        <v>25000000.000000004</v>
      </c>
      <c r="G37" s="249">
        <v>12500000.039999999</v>
      </c>
      <c r="H37" s="249">
        <v>25000000.000000004</v>
      </c>
      <c r="I37" s="249">
        <v>25000000.000000004</v>
      </c>
      <c r="J37" s="307"/>
      <c r="K37" s="308">
        <v>100</v>
      </c>
      <c r="L37" s="309">
        <v>100</v>
      </c>
    </row>
    <row r="38" spans="1:12" ht="13.5">
      <c r="A38" s="299"/>
      <c r="B38" s="254" t="s">
        <v>77</v>
      </c>
      <c r="C38" s="252"/>
      <c r="D38" s="235">
        <v>5500000.0000000019</v>
      </c>
      <c r="E38" s="235">
        <v>7052280.1499999985</v>
      </c>
      <c r="F38" s="235">
        <v>4539778.84</v>
      </c>
      <c r="G38" s="235">
        <v>2457545</v>
      </c>
      <c r="H38" s="235">
        <v>2832327.4199999995</v>
      </c>
      <c r="I38" s="235">
        <v>3324338.14</v>
      </c>
      <c r="J38" s="246"/>
      <c r="K38" s="238">
        <v>47.138486692137448</v>
      </c>
      <c r="L38" s="272">
        <v>73.226874197246133</v>
      </c>
    </row>
    <row r="39" spans="1:12" ht="24">
      <c r="A39" s="299" t="s">
        <v>75</v>
      </c>
      <c r="B39" s="255"/>
      <c r="C39" s="252" t="s">
        <v>318</v>
      </c>
      <c r="D39" s="236">
        <v>5500000.0000000019</v>
      </c>
      <c r="E39" s="249">
        <v>7052280.1499999985</v>
      </c>
      <c r="F39" s="249">
        <v>4539778.84</v>
      </c>
      <c r="G39" s="249">
        <v>2457545</v>
      </c>
      <c r="H39" s="249">
        <v>2832327.4199999995</v>
      </c>
      <c r="I39" s="249">
        <v>3324338.14</v>
      </c>
      <c r="J39" s="307"/>
      <c r="K39" s="308">
        <v>47.138486692137448</v>
      </c>
      <c r="L39" s="309">
        <v>73.226874197246133</v>
      </c>
    </row>
    <row r="40" spans="1:12" ht="13.5">
      <c r="A40" s="299"/>
      <c r="B40" s="254" t="s">
        <v>81</v>
      </c>
      <c r="C40" s="253"/>
      <c r="D40" s="235">
        <v>1240541090.05</v>
      </c>
      <c r="E40" s="235">
        <v>1239945712.05</v>
      </c>
      <c r="F40" s="235">
        <v>788271042.06999993</v>
      </c>
      <c r="G40" s="235">
        <v>320209384.11000001</v>
      </c>
      <c r="H40" s="235">
        <v>418164764.44</v>
      </c>
      <c r="I40" s="235">
        <v>741885483.87</v>
      </c>
      <c r="J40" s="246"/>
      <c r="K40" s="238">
        <v>59.832093990908852</v>
      </c>
      <c r="L40" s="272">
        <v>94.115531876168959</v>
      </c>
    </row>
    <row r="41" spans="1:12" ht="36">
      <c r="A41" s="299" t="s">
        <v>84</v>
      </c>
      <c r="B41" s="255"/>
      <c r="C41" s="252" t="s">
        <v>361</v>
      </c>
      <c r="D41" s="236">
        <v>197532182</v>
      </c>
      <c r="E41" s="250">
        <v>196936804</v>
      </c>
      <c r="F41" s="250">
        <v>195693971.79000002</v>
      </c>
      <c r="G41" s="249">
        <v>195190662.11000001</v>
      </c>
      <c r="H41" s="249">
        <v>195378667.39000002</v>
      </c>
      <c r="I41" s="250">
        <v>195666549.46000001</v>
      </c>
      <c r="J41" s="332"/>
      <c r="K41" s="308">
        <v>99.354993828375527</v>
      </c>
      <c r="L41" s="309">
        <v>99.985987136062917</v>
      </c>
    </row>
    <row r="42" spans="1:12">
      <c r="A42" s="299" t="s">
        <v>86</v>
      </c>
      <c r="B42" s="255"/>
      <c r="C42" s="252" t="s">
        <v>333</v>
      </c>
      <c r="D42" s="236">
        <v>524561843</v>
      </c>
      <c r="E42" s="250">
        <v>524561843</v>
      </c>
      <c r="F42" s="250">
        <v>473751410.27999997</v>
      </c>
      <c r="G42" s="249">
        <v>6193062</v>
      </c>
      <c r="H42" s="249">
        <v>103960437.05</v>
      </c>
      <c r="I42" s="250">
        <v>427393274.41000003</v>
      </c>
      <c r="J42" s="332"/>
      <c r="K42" s="308">
        <v>81.476241574437196</v>
      </c>
      <c r="L42" s="309">
        <v>90.214670634415413</v>
      </c>
    </row>
    <row r="43" spans="1:12" ht="24">
      <c r="A43" s="299" t="s">
        <v>82</v>
      </c>
      <c r="B43" s="254"/>
      <c r="C43" s="252" t="s">
        <v>319</v>
      </c>
      <c r="D43" s="236">
        <v>199621405.05000001</v>
      </c>
      <c r="E43" s="250">
        <v>199621405.05000001</v>
      </c>
      <c r="F43" s="250">
        <v>0</v>
      </c>
      <c r="G43" s="249">
        <v>0</v>
      </c>
      <c r="H43" s="249">
        <v>0</v>
      </c>
      <c r="I43" s="250">
        <v>0</v>
      </c>
      <c r="J43" s="332"/>
      <c r="K43" s="308">
        <v>0</v>
      </c>
      <c r="L43" s="309" t="s">
        <v>413</v>
      </c>
    </row>
    <row r="44" spans="1:12">
      <c r="A44" s="299" t="s">
        <v>88</v>
      </c>
      <c r="B44" s="255"/>
      <c r="C44" s="252" t="s">
        <v>89</v>
      </c>
      <c r="D44" s="236">
        <v>118825660</v>
      </c>
      <c r="E44" s="250">
        <v>118825660</v>
      </c>
      <c r="F44" s="250">
        <v>118825660</v>
      </c>
      <c r="G44" s="249">
        <v>118825660</v>
      </c>
      <c r="H44" s="249">
        <v>118825660</v>
      </c>
      <c r="I44" s="250">
        <v>118825660</v>
      </c>
      <c r="J44" s="332"/>
      <c r="K44" s="308">
        <v>100</v>
      </c>
      <c r="L44" s="309">
        <v>100</v>
      </c>
    </row>
    <row r="45" spans="1:12">
      <c r="A45" s="299" t="s">
        <v>335</v>
      </c>
      <c r="B45" s="255"/>
      <c r="C45" s="252" t="s">
        <v>334</v>
      </c>
      <c r="D45" s="236">
        <v>200000000</v>
      </c>
      <c r="E45" s="250">
        <v>200000000</v>
      </c>
      <c r="F45" s="250">
        <v>0</v>
      </c>
      <c r="G45" s="249">
        <v>0</v>
      </c>
      <c r="H45" s="249">
        <v>0</v>
      </c>
      <c r="I45" s="250">
        <v>0</v>
      </c>
      <c r="J45" s="332"/>
      <c r="K45" s="308">
        <v>0</v>
      </c>
      <c r="L45" s="309" t="s">
        <v>413</v>
      </c>
    </row>
    <row r="46" spans="1:12" ht="13.5">
      <c r="A46" s="299"/>
      <c r="B46" s="254" t="s">
        <v>320</v>
      </c>
      <c r="C46" s="252"/>
      <c r="D46" s="235">
        <v>708428604.38</v>
      </c>
      <c r="E46" s="235">
        <v>673493378.86000001</v>
      </c>
      <c r="F46" s="235">
        <v>479799137.11999995</v>
      </c>
      <c r="G46" s="235">
        <v>303352611.58000004</v>
      </c>
      <c r="H46" s="235">
        <v>436685610.75999999</v>
      </c>
      <c r="I46" s="235">
        <v>479798472.07999998</v>
      </c>
      <c r="J46" s="246"/>
      <c r="K46" s="238">
        <v>71.240265626981952</v>
      </c>
      <c r="L46" s="272">
        <v>99.999861391997499</v>
      </c>
    </row>
    <row r="47" spans="1:12" ht="13.5">
      <c r="A47" s="299" t="s">
        <v>43</v>
      </c>
      <c r="B47" s="254"/>
      <c r="C47" s="252" t="s">
        <v>362</v>
      </c>
      <c r="D47" s="239">
        <v>20000000.73</v>
      </c>
      <c r="E47" s="239">
        <v>19869095.610000003</v>
      </c>
      <c r="F47" s="239">
        <v>13739472.759999996</v>
      </c>
      <c r="G47" s="239">
        <v>11062295.190000009</v>
      </c>
      <c r="H47" s="249">
        <v>12237265.480000002</v>
      </c>
      <c r="I47" s="236">
        <v>13738807.719999997</v>
      </c>
      <c r="J47" s="333"/>
      <c r="K47" s="308">
        <v>69.146618395078491</v>
      </c>
      <c r="L47" s="309">
        <v>99.995159639590142</v>
      </c>
    </row>
    <row r="48" spans="1:12" ht="24">
      <c r="A48" s="299" t="s">
        <v>336</v>
      </c>
      <c r="B48" s="254"/>
      <c r="C48" s="252" t="s">
        <v>394</v>
      </c>
      <c r="D48" s="239">
        <v>1000000.02</v>
      </c>
      <c r="E48" s="250">
        <v>0</v>
      </c>
      <c r="F48" s="250">
        <v>0</v>
      </c>
      <c r="G48" s="249">
        <v>0</v>
      </c>
      <c r="H48" s="249">
        <v>0</v>
      </c>
      <c r="I48" s="236">
        <v>0</v>
      </c>
      <c r="J48" s="333"/>
      <c r="K48" s="308" t="s">
        <v>413</v>
      </c>
      <c r="L48" s="309" t="s">
        <v>413</v>
      </c>
    </row>
    <row r="49" spans="1:12">
      <c r="A49" s="299" t="s">
        <v>95</v>
      </c>
      <c r="B49" s="255"/>
      <c r="C49" s="252" t="s">
        <v>373</v>
      </c>
      <c r="D49" s="239">
        <v>76395035</v>
      </c>
      <c r="E49" s="239">
        <v>68843353.560000002</v>
      </c>
      <c r="F49" s="239">
        <v>0</v>
      </c>
      <c r="G49" s="249">
        <v>0</v>
      </c>
      <c r="H49" s="249">
        <v>0</v>
      </c>
      <c r="I49" s="249">
        <v>0</v>
      </c>
      <c r="J49" s="307"/>
      <c r="K49" s="308">
        <v>0</v>
      </c>
      <c r="L49" s="309" t="s">
        <v>413</v>
      </c>
    </row>
    <row r="50" spans="1:12" ht="24">
      <c r="A50" s="299" t="s">
        <v>97</v>
      </c>
      <c r="B50" s="254"/>
      <c r="C50" s="252" t="s">
        <v>307</v>
      </c>
      <c r="D50" s="236">
        <v>130000000</v>
      </c>
      <c r="E50" s="236">
        <v>126646524.7</v>
      </c>
      <c r="F50" s="236">
        <v>118418177.56</v>
      </c>
      <c r="G50" s="249">
        <v>87745355.460000008</v>
      </c>
      <c r="H50" s="249">
        <v>109672673</v>
      </c>
      <c r="I50" s="236">
        <v>118418177.56</v>
      </c>
      <c r="J50" s="333"/>
      <c r="K50" s="308">
        <v>93.502903329174416</v>
      </c>
      <c r="L50" s="309">
        <v>100</v>
      </c>
    </row>
    <row r="51" spans="1:12" ht="24">
      <c r="A51" s="299" t="s">
        <v>101</v>
      </c>
      <c r="B51" s="255"/>
      <c r="C51" s="237" t="s">
        <v>102</v>
      </c>
      <c r="D51" s="236">
        <v>223226902</v>
      </c>
      <c r="E51" s="250">
        <v>222372693.09999999</v>
      </c>
      <c r="F51" s="250">
        <v>211417593.22</v>
      </c>
      <c r="G51" s="249">
        <v>99674989.63000001</v>
      </c>
      <c r="H51" s="249">
        <v>192949050.33999997</v>
      </c>
      <c r="I51" s="250">
        <v>211417593.22</v>
      </c>
      <c r="J51" s="332"/>
      <c r="K51" s="308">
        <v>95.073540852844943</v>
      </c>
      <c r="L51" s="309">
        <v>100</v>
      </c>
    </row>
    <row r="52" spans="1:12" ht="36">
      <c r="A52" s="299" t="s">
        <v>103</v>
      </c>
      <c r="B52" s="255"/>
      <c r="C52" s="237" t="s">
        <v>308</v>
      </c>
      <c r="D52" s="236">
        <v>183059263.5</v>
      </c>
      <c r="E52" s="250">
        <v>165514308.80000001</v>
      </c>
      <c r="F52" s="250">
        <v>112923893.58</v>
      </c>
      <c r="G52" s="249">
        <v>97428005.480000019</v>
      </c>
      <c r="H52" s="249">
        <v>112668443.61999999</v>
      </c>
      <c r="I52" s="250">
        <v>112923893.58</v>
      </c>
      <c r="J52" s="332"/>
      <c r="K52" s="308">
        <v>68.226061177859918</v>
      </c>
      <c r="L52" s="309">
        <v>100</v>
      </c>
    </row>
    <row r="53" spans="1:12">
      <c r="A53" s="299" t="s">
        <v>93</v>
      </c>
      <c r="B53" s="255"/>
      <c r="C53" s="252" t="s">
        <v>94</v>
      </c>
      <c r="D53" s="236">
        <v>48000000.039999999</v>
      </c>
      <c r="E53" s="250">
        <v>43500000</v>
      </c>
      <c r="F53" s="250">
        <v>23300000</v>
      </c>
      <c r="G53" s="249">
        <v>7441965.8200000003</v>
      </c>
      <c r="H53" s="249">
        <v>9158178.3200000003</v>
      </c>
      <c r="I53" s="250">
        <v>23300000</v>
      </c>
      <c r="J53" s="332"/>
      <c r="K53" s="308">
        <v>53.5632183908046</v>
      </c>
      <c r="L53" s="309">
        <v>100</v>
      </c>
    </row>
    <row r="54" spans="1:12">
      <c r="A54" s="299" t="s">
        <v>105</v>
      </c>
      <c r="B54" s="255"/>
      <c r="C54" s="252" t="s">
        <v>309</v>
      </c>
      <c r="D54" s="236">
        <v>20753403.09</v>
      </c>
      <c r="E54" s="250">
        <v>20753403.09</v>
      </c>
      <c r="F54" s="250">
        <v>0</v>
      </c>
      <c r="G54" s="249">
        <v>0</v>
      </c>
      <c r="H54" s="249">
        <v>0</v>
      </c>
      <c r="I54" s="250">
        <v>0</v>
      </c>
      <c r="J54" s="332"/>
      <c r="K54" s="308">
        <v>0</v>
      </c>
      <c r="L54" s="309" t="s">
        <v>413</v>
      </c>
    </row>
    <row r="55" spans="1:12">
      <c r="A55" s="299" t="s">
        <v>99</v>
      </c>
      <c r="B55" s="255"/>
      <c r="C55" s="252" t="s">
        <v>337</v>
      </c>
      <c r="D55" s="236">
        <v>5994000</v>
      </c>
      <c r="E55" s="250">
        <v>5994000</v>
      </c>
      <c r="F55" s="250">
        <v>0</v>
      </c>
      <c r="G55" s="249">
        <v>0</v>
      </c>
      <c r="H55" s="249">
        <v>0</v>
      </c>
      <c r="I55" s="250">
        <v>0</v>
      </c>
      <c r="J55" s="332"/>
      <c r="K55" s="308">
        <v>0</v>
      </c>
      <c r="L55" s="309" t="s">
        <v>413</v>
      </c>
    </row>
    <row r="56" spans="1:12" ht="13.5">
      <c r="A56" s="299"/>
      <c r="B56" s="254" t="s">
        <v>107</v>
      </c>
      <c r="C56" s="252"/>
      <c r="D56" s="240">
        <v>4293727511.5499997</v>
      </c>
      <c r="E56" s="240">
        <v>4232901554.8900003</v>
      </c>
      <c r="F56" s="240">
        <v>2958346904.1800003</v>
      </c>
      <c r="G56" s="240">
        <v>2158966001.0100002</v>
      </c>
      <c r="H56" s="240">
        <v>2431010319.3599997</v>
      </c>
      <c r="I56" s="240">
        <v>2781873611.9099998</v>
      </c>
      <c r="J56" s="247"/>
      <c r="K56" s="238">
        <v>65.720253018789904</v>
      </c>
      <c r="L56" s="272">
        <v>94.034732978047558</v>
      </c>
    </row>
    <row r="57" spans="1:12" ht="24">
      <c r="A57" s="299" t="s">
        <v>112</v>
      </c>
      <c r="B57" s="254"/>
      <c r="C57" s="252" t="s">
        <v>321</v>
      </c>
      <c r="D57" s="236">
        <v>57189399.159999996</v>
      </c>
      <c r="E57" s="250">
        <v>57188125.390000001</v>
      </c>
      <c r="F57" s="250">
        <v>39811259.020000003</v>
      </c>
      <c r="G57" s="249">
        <v>31537180.369999994</v>
      </c>
      <c r="H57" s="249">
        <v>35107476.07</v>
      </c>
      <c r="I57" s="250">
        <v>39790455.520000003</v>
      </c>
      <c r="J57" s="332"/>
      <c r="K57" s="308">
        <v>69.578177722464432</v>
      </c>
      <c r="L57" s="309">
        <v>99.947744682001769</v>
      </c>
    </row>
    <row r="58" spans="1:12" ht="24">
      <c r="A58" s="299" t="s">
        <v>338</v>
      </c>
      <c r="B58" s="254"/>
      <c r="C58" s="252" t="s">
        <v>339</v>
      </c>
      <c r="D58" s="236">
        <v>1004962</v>
      </c>
      <c r="E58" s="250">
        <v>1004962</v>
      </c>
      <c r="F58" s="250">
        <v>886387</v>
      </c>
      <c r="G58" s="249">
        <v>602819</v>
      </c>
      <c r="H58" s="249">
        <v>671440</v>
      </c>
      <c r="I58" s="250">
        <v>885137</v>
      </c>
      <c r="J58" s="332"/>
      <c r="K58" s="308">
        <v>88.076663595240419</v>
      </c>
      <c r="L58" s="309">
        <v>99.858978076167631</v>
      </c>
    </row>
    <row r="59" spans="1:12" ht="13.5">
      <c r="A59" s="299" t="s">
        <v>114</v>
      </c>
      <c r="B59" s="254"/>
      <c r="C59" s="252" t="s">
        <v>115</v>
      </c>
      <c r="D59" s="236">
        <v>157475523.01000011</v>
      </c>
      <c r="E59" s="250">
        <v>157756925.64999998</v>
      </c>
      <c r="F59" s="250">
        <v>72162253.650000006</v>
      </c>
      <c r="G59" s="249">
        <v>51695947.500000007</v>
      </c>
      <c r="H59" s="249">
        <v>60780467.820000015</v>
      </c>
      <c r="I59" s="250">
        <v>72020748.620000049</v>
      </c>
      <c r="J59" s="332"/>
      <c r="K59" s="308">
        <v>45.652986912147057</v>
      </c>
      <c r="L59" s="309">
        <v>99.803907135874269</v>
      </c>
    </row>
    <row r="60" spans="1:12" ht="24">
      <c r="A60" s="299" t="s">
        <v>116</v>
      </c>
      <c r="B60" s="254"/>
      <c r="C60" s="252" t="s">
        <v>117</v>
      </c>
      <c r="D60" s="236">
        <v>1081302328.4399998</v>
      </c>
      <c r="E60" s="250">
        <v>1058884529.6400002</v>
      </c>
      <c r="F60" s="250">
        <v>674622568.87999976</v>
      </c>
      <c r="G60" s="249">
        <v>527109695.57999998</v>
      </c>
      <c r="H60" s="249">
        <v>595917093.7099998</v>
      </c>
      <c r="I60" s="250">
        <v>672387328.69999969</v>
      </c>
      <c r="J60" s="332"/>
      <c r="K60" s="308">
        <v>63.499589414966529</v>
      </c>
      <c r="L60" s="309">
        <v>99.668668040010729</v>
      </c>
    </row>
    <row r="61" spans="1:12" ht="13.5">
      <c r="A61" s="299" t="s">
        <v>120</v>
      </c>
      <c r="B61" s="254"/>
      <c r="C61" s="252" t="s">
        <v>121</v>
      </c>
      <c r="D61" s="236">
        <v>4999999.9599999962</v>
      </c>
      <c r="E61" s="250">
        <v>4861025.9700000016</v>
      </c>
      <c r="F61" s="250">
        <v>3362108.9699999988</v>
      </c>
      <c r="G61" s="249">
        <v>2814536.649999999</v>
      </c>
      <c r="H61" s="249">
        <v>3075909.19</v>
      </c>
      <c r="I61" s="250">
        <v>3362108.9699999988</v>
      </c>
      <c r="J61" s="332"/>
      <c r="K61" s="308">
        <v>69.164595925826703</v>
      </c>
      <c r="L61" s="309">
        <v>100</v>
      </c>
    </row>
    <row r="62" spans="1:12" ht="13.5">
      <c r="A62" s="299" t="s">
        <v>198</v>
      </c>
      <c r="B62" s="254"/>
      <c r="C62" s="252" t="s">
        <v>340</v>
      </c>
      <c r="D62" s="236">
        <v>130000000</v>
      </c>
      <c r="E62" s="250">
        <v>130000000</v>
      </c>
      <c r="F62" s="250">
        <v>47481990.729999997</v>
      </c>
      <c r="G62" s="249">
        <v>17664098.760000002</v>
      </c>
      <c r="H62" s="249">
        <v>31820190.48</v>
      </c>
      <c r="I62" s="250">
        <v>38353156.060000002</v>
      </c>
      <c r="J62" s="332"/>
      <c r="K62" s="308">
        <v>29.502427738461538</v>
      </c>
      <c r="L62" s="309">
        <v>80.774111342740667</v>
      </c>
    </row>
    <row r="63" spans="1:12" ht="13.5">
      <c r="A63" s="299" t="s">
        <v>57</v>
      </c>
      <c r="B63" s="254"/>
      <c r="C63" s="252" t="s">
        <v>316</v>
      </c>
      <c r="D63" s="236">
        <v>37906718</v>
      </c>
      <c r="E63" s="250">
        <v>37906718</v>
      </c>
      <c r="F63" s="250">
        <v>25011622.100000001</v>
      </c>
      <c r="G63" s="249">
        <v>14420015.189999998</v>
      </c>
      <c r="H63" s="249">
        <v>16315032.580000002</v>
      </c>
      <c r="I63" s="250">
        <v>18351548.100000001</v>
      </c>
      <c r="J63" s="332"/>
      <c r="K63" s="308">
        <v>48.412389856594814</v>
      </c>
      <c r="L63" s="309">
        <v>73.372082892616547</v>
      </c>
    </row>
    <row r="64" spans="1:12" ht="13.5">
      <c r="A64" s="299" t="s">
        <v>55</v>
      </c>
      <c r="B64" s="254"/>
      <c r="C64" s="252" t="s">
        <v>317</v>
      </c>
      <c r="D64" s="236">
        <v>4417840</v>
      </c>
      <c r="E64" s="250">
        <v>4417840</v>
      </c>
      <c r="F64" s="250">
        <v>2803404.6299999994</v>
      </c>
      <c r="G64" s="249">
        <v>2179378.8099999996</v>
      </c>
      <c r="H64" s="249">
        <v>2472386.3499999992</v>
      </c>
      <c r="I64" s="250">
        <v>2801844.6299999994</v>
      </c>
      <c r="J64" s="332"/>
      <c r="K64" s="308">
        <v>63.421143137823002</v>
      </c>
      <c r="L64" s="309">
        <v>99.944353377200486</v>
      </c>
    </row>
    <row r="65" spans="1:12" ht="13.5">
      <c r="A65" s="299" t="s">
        <v>110</v>
      </c>
      <c r="B65" s="254"/>
      <c r="C65" s="252" t="s">
        <v>111</v>
      </c>
      <c r="D65" s="236">
        <v>15437449</v>
      </c>
      <c r="E65" s="250">
        <v>15437449.000000002</v>
      </c>
      <c r="F65" s="250">
        <v>10315058.65</v>
      </c>
      <c r="G65" s="249">
        <v>8109379.0200000023</v>
      </c>
      <c r="H65" s="249">
        <v>9209171.1800000016</v>
      </c>
      <c r="I65" s="250">
        <v>10310378.65</v>
      </c>
      <c r="J65" s="332"/>
      <c r="K65" s="308">
        <v>66.788098538819469</v>
      </c>
      <c r="L65" s="309">
        <v>99.954629438776863</v>
      </c>
    </row>
    <row r="66" spans="1:12" ht="36">
      <c r="A66" s="299" t="s">
        <v>128</v>
      </c>
      <c r="B66" s="254"/>
      <c r="C66" s="237" t="s">
        <v>129</v>
      </c>
      <c r="D66" s="236">
        <v>2516548.0199999996</v>
      </c>
      <c r="E66" s="250">
        <v>2131210.8500000006</v>
      </c>
      <c r="F66" s="250">
        <v>769182.10000000044</v>
      </c>
      <c r="G66" s="249">
        <v>628691.19000000006</v>
      </c>
      <c r="H66" s="249">
        <v>698036.8000000004</v>
      </c>
      <c r="I66" s="250">
        <v>766024.67000000039</v>
      </c>
      <c r="J66" s="332"/>
      <c r="K66" s="308">
        <v>35.943166768318591</v>
      </c>
      <c r="L66" s="309">
        <v>99.589508128179261</v>
      </c>
    </row>
    <row r="67" spans="1:12" ht="13.5">
      <c r="A67" s="299" t="s">
        <v>122</v>
      </c>
      <c r="B67" s="254"/>
      <c r="C67" s="252" t="s">
        <v>123</v>
      </c>
      <c r="D67" s="236">
        <v>229442254.96999997</v>
      </c>
      <c r="E67" s="250">
        <v>228862242.47000003</v>
      </c>
      <c r="F67" s="250">
        <v>81952621.009999976</v>
      </c>
      <c r="G67" s="249">
        <v>44669060.849999994</v>
      </c>
      <c r="H67" s="249">
        <v>58050437.029999994</v>
      </c>
      <c r="I67" s="250">
        <v>79113436.779999971</v>
      </c>
      <c r="J67" s="332"/>
      <c r="K67" s="308">
        <v>34.568147164061109</v>
      </c>
      <c r="L67" s="309">
        <v>96.535578490340697</v>
      </c>
    </row>
    <row r="68" spans="1:12" ht="24">
      <c r="A68" s="299" t="s">
        <v>108</v>
      </c>
      <c r="B68" s="254"/>
      <c r="C68" s="252" t="s">
        <v>109</v>
      </c>
      <c r="D68" s="236">
        <v>1245934180</v>
      </c>
      <c r="E68" s="250">
        <v>1170557479.8900001</v>
      </c>
      <c r="F68" s="250">
        <v>913023441.47000015</v>
      </c>
      <c r="G68" s="249">
        <v>579078053.11000001</v>
      </c>
      <c r="H68" s="249">
        <v>683295387.13999999</v>
      </c>
      <c r="I68" s="250">
        <v>806385279.98000038</v>
      </c>
      <c r="J68" s="332"/>
      <c r="K68" s="308">
        <v>68.888994674210977</v>
      </c>
      <c r="L68" s="309">
        <v>88.320326001892298</v>
      </c>
    </row>
    <row r="69" spans="1:12" ht="13.5">
      <c r="A69" s="299" t="s">
        <v>124</v>
      </c>
      <c r="B69" s="254"/>
      <c r="C69" s="252" t="s">
        <v>125</v>
      </c>
      <c r="D69" s="236">
        <v>281144349</v>
      </c>
      <c r="E69" s="250">
        <v>318034390.56999993</v>
      </c>
      <c r="F69" s="250">
        <v>235156444.83000001</v>
      </c>
      <c r="G69" s="249">
        <v>129656834.88000001</v>
      </c>
      <c r="H69" s="249">
        <v>166946574.81</v>
      </c>
      <c r="I69" s="250">
        <v>234452893.45000002</v>
      </c>
      <c r="J69" s="332"/>
      <c r="K69" s="308">
        <v>73.719352498262765</v>
      </c>
      <c r="L69" s="309">
        <v>99.700815607878141</v>
      </c>
    </row>
    <row r="70" spans="1:12" ht="24">
      <c r="A70" s="299" t="s">
        <v>126</v>
      </c>
      <c r="B70" s="254"/>
      <c r="C70" s="252" t="s">
        <v>127</v>
      </c>
      <c r="D70" s="236">
        <v>276007253</v>
      </c>
      <c r="E70" s="250">
        <v>271274415.11000001</v>
      </c>
      <c r="F70" s="250">
        <v>97680042.50999999</v>
      </c>
      <c r="G70" s="249">
        <v>72466847.87000002</v>
      </c>
      <c r="H70" s="249">
        <v>86630570.109999985</v>
      </c>
      <c r="I70" s="250">
        <v>97646955.209999993</v>
      </c>
      <c r="J70" s="332"/>
      <c r="K70" s="308">
        <v>35.995637543040978</v>
      </c>
      <c r="L70" s="309">
        <v>99.966126857493322</v>
      </c>
    </row>
    <row r="71" spans="1:12" ht="13.5">
      <c r="A71" s="299" t="s">
        <v>312</v>
      </c>
      <c r="B71" s="254"/>
      <c r="C71" s="252" t="s">
        <v>311</v>
      </c>
      <c r="D71" s="236">
        <v>500000000</v>
      </c>
      <c r="E71" s="250">
        <v>496084032.50000006</v>
      </c>
      <c r="F71" s="250">
        <v>475232088.17000002</v>
      </c>
      <c r="G71" s="249">
        <v>455361139.00000006</v>
      </c>
      <c r="H71" s="249">
        <v>459047822.85999995</v>
      </c>
      <c r="I71" s="250">
        <v>459113177.37000006</v>
      </c>
      <c r="J71" s="332"/>
      <c r="K71" s="308">
        <v>92.547461174332398</v>
      </c>
      <c r="L71" s="309">
        <v>96.60820234970457</v>
      </c>
    </row>
    <row r="72" spans="1:12" ht="13.5">
      <c r="A72" s="299" t="s">
        <v>310</v>
      </c>
      <c r="B72" s="254"/>
      <c r="C72" s="252" t="s">
        <v>224</v>
      </c>
      <c r="D72" s="236">
        <v>268948706.98999995</v>
      </c>
      <c r="E72" s="250">
        <v>278500207.85000002</v>
      </c>
      <c r="F72" s="250">
        <v>278076430.46000004</v>
      </c>
      <c r="G72" s="249">
        <v>220972323.22999999</v>
      </c>
      <c r="H72" s="249">
        <v>220972323.22999999</v>
      </c>
      <c r="I72" s="250">
        <v>246133138.20000002</v>
      </c>
      <c r="J72" s="332"/>
      <c r="K72" s="308">
        <v>88.378080612624572</v>
      </c>
      <c r="L72" s="309">
        <v>88.512765282854517</v>
      </c>
    </row>
    <row r="73" spans="1:12" ht="13.5">
      <c r="A73" s="299"/>
      <c r="B73" s="254" t="s">
        <v>134</v>
      </c>
      <c r="C73" s="252"/>
      <c r="D73" s="235">
        <v>45467820</v>
      </c>
      <c r="E73" s="235">
        <v>45228452.07</v>
      </c>
      <c r="F73" s="235">
        <v>29866495.609999999</v>
      </c>
      <c r="G73" s="235">
        <v>16960811.170000002</v>
      </c>
      <c r="H73" s="235">
        <v>22687405.5</v>
      </c>
      <c r="I73" s="235">
        <v>29866495.609999999</v>
      </c>
      <c r="J73" s="246"/>
      <c r="K73" s="305">
        <v>66.034750788675396</v>
      </c>
      <c r="L73" s="306">
        <v>100</v>
      </c>
    </row>
    <row r="74" spans="1:12" ht="13.5">
      <c r="A74" s="299" t="s">
        <v>313</v>
      </c>
      <c r="B74" s="254"/>
      <c r="C74" s="252" t="s">
        <v>314</v>
      </c>
      <c r="D74" s="236">
        <v>3000000</v>
      </c>
      <c r="E74" s="236">
        <v>2997219.71</v>
      </c>
      <c r="F74" s="236">
        <v>1884741.61</v>
      </c>
      <c r="G74" s="249">
        <v>1478616.17</v>
      </c>
      <c r="H74" s="249">
        <v>1805651.5</v>
      </c>
      <c r="I74" s="236">
        <v>1884741.61</v>
      </c>
      <c r="J74" s="333"/>
      <c r="K74" s="308">
        <v>62.882997990160696</v>
      </c>
      <c r="L74" s="309">
        <v>100</v>
      </c>
    </row>
    <row r="75" spans="1:12" ht="24">
      <c r="A75" s="299" t="s">
        <v>135</v>
      </c>
      <c r="B75" s="254"/>
      <c r="C75" s="252" t="s">
        <v>136</v>
      </c>
      <c r="D75" s="239">
        <v>42467820</v>
      </c>
      <c r="E75" s="236">
        <v>42231232.359999999</v>
      </c>
      <c r="F75" s="236">
        <v>27981754</v>
      </c>
      <c r="G75" s="249">
        <v>15482195</v>
      </c>
      <c r="H75" s="249">
        <v>20881754</v>
      </c>
      <c r="I75" s="236">
        <v>27981754</v>
      </c>
      <c r="J75" s="333"/>
      <c r="K75" s="308">
        <v>66.258435845465343</v>
      </c>
      <c r="L75" s="309">
        <v>100</v>
      </c>
    </row>
    <row r="76" spans="1:12" ht="13.5">
      <c r="A76" s="299"/>
      <c r="B76" s="254" t="s">
        <v>137</v>
      </c>
      <c r="C76" s="252"/>
      <c r="D76" s="240">
        <v>43458131.560000002</v>
      </c>
      <c r="E76" s="240">
        <v>35362422.079999998</v>
      </c>
      <c r="F76" s="240">
        <v>19987037.93</v>
      </c>
      <c r="G76" s="240">
        <v>13407539.980000008</v>
      </c>
      <c r="H76" s="240">
        <v>15864317.949999999</v>
      </c>
      <c r="I76" s="240">
        <v>18527959.199999999</v>
      </c>
      <c r="J76" s="247"/>
      <c r="K76" s="238">
        <v>52.394485756898703</v>
      </c>
      <c r="L76" s="272">
        <v>92.699875113510615</v>
      </c>
    </row>
    <row r="77" spans="1:12" ht="13.5">
      <c r="A77" s="299" t="s">
        <v>50</v>
      </c>
      <c r="B77" s="254"/>
      <c r="C77" s="252" t="s">
        <v>140</v>
      </c>
      <c r="D77" s="236">
        <v>24681711.550000001</v>
      </c>
      <c r="E77" s="250">
        <v>23389821.719999999</v>
      </c>
      <c r="F77" s="250">
        <v>15540244.199999999</v>
      </c>
      <c r="G77" s="249">
        <v>11435775.070000008</v>
      </c>
      <c r="H77" s="249">
        <v>12952217.779999999</v>
      </c>
      <c r="I77" s="250">
        <v>14846407.019999998</v>
      </c>
      <c r="J77" s="332"/>
      <c r="K77" s="308">
        <v>63.473792993066034</v>
      </c>
      <c r="L77" s="309">
        <v>95.535223442627753</v>
      </c>
    </row>
    <row r="78" spans="1:12" ht="24">
      <c r="A78" s="299" t="s">
        <v>138</v>
      </c>
      <c r="B78" s="254"/>
      <c r="C78" s="252" t="s">
        <v>139</v>
      </c>
      <c r="D78" s="236">
        <v>18776420.009999998</v>
      </c>
      <c r="E78" s="250">
        <v>11972600.359999998</v>
      </c>
      <c r="F78" s="250">
        <v>4446793.7300000004</v>
      </c>
      <c r="G78" s="249">
        <v>1971764.9099999997</v>
      </c>
      <c r="H78" s="249">
        <v>2912100.1700000009</v>
      </c>
      <c r="I78" s="250">
        <v>3681552.18</v>
      </c>
      <c r="J78" s="332"/>
      <c r="K78" s="308">
        <v>30.749812649722497</v>
      </c>
      <c r="L78" s="309">
        <v>82.791161532019146</v>
      </c>
    </row>
    <row r="79" spans="1:12" ht="13.5">
      <c r="A79" s="299"/>
      <c r="B79" s="254" t="s">
        <v>371</v>
      </c>
      <c r="C79" s="252"/>
      <c r="D79" s="235">
        <v>4806636391</v>
      </c>
      <c r="E79" s="235">
        <v>5393865749.2799997</v>
      </c>
      <c r="F79" s="235">
        <v>4797297081.9799995</v>
      </c>
      <c r="G79" s="235">
        <v>3181443770.6300001</v>
      </c>
      <c r="H79" s="235">
        <v>3905507675.5599999</v>
      </c>
      <c r="I79" s="235">
        <v>4327009090.6499996</v>
      </c>
      <c r="J79" s="246"/>
      <c r="K79" s="305">
        <v>80.220926730102434</v>
      </c>
      <c r="L79" s="306">
        <v>90.196813261856676</v>
      </c>
    </row>
    <row r="80" spans="1:12" ht="13.5">
      <c r="A80" s="299" t="s">
        <v>169</v>
      </c>
      <c r="B80" s="254"/>
      <c r="C80" s="252" t="s">
        <v>386</v>
      </c>
      <c r="D80" s="249">
        <v>0</v>
      </c>
      <c r="E80" s="236">
        <v>619506345.63999999</v>
      </c>
      <c r="F80" s="236">
        <v>619506345.63999999</v>
      </c>
      <c r="G80" s="249">
        <v>619506345.63999999</v>
      </c>
      <c r="H80" s="249">
        <v>619506345.63999999</v>
      </c>
      <c r="I80" s="236">
        <v>619506345.63999999</v>
      </c>
      <c r="J80" s="333"/>
      <c r="K80" s="308">
        <v>100</v>
      </c>
      <c r="L80" s="309">
        <v>100</v>
      </c>
    </row>
    <row r="81" spans="1:12" ht="13.5">
      <c r="A81" s="299" t="s">
        <v>163</v>
      </c>
      <c r="B81" s="254"/>
      <c r="C81" s="252" t="s">
        <v>385</v>
      </c>
      <c r="D81" s="236">
        <v>674043310</v>
      </c>
      <c r="E81" s="236">
        <v>752884770.82000005</v>
      </c>
      <c r="F81" s="236">
        <v>502268726.74999994</v>
      </c>
      <c r="G81" s="249">
        <v>145047380.13999999</v>
      </c>
      <c r="H81" s="249">
        <v>203462540.91999999</v>
      </c>
      <c r="I81" s="236">
        <v>372003263.05000001</v>
      </c>
      <c r="J81" s="333"/>
      <c r="K81" s="308">
        <v>49.410384891280884</v>
      </c>
      <c r="L81" s="309">
        <v>74.064587986016804</v>
      </c>
    </row>
    <row r="82" spans="1:12" ht="13.5">
      <c r="A82" s="299" t="s">
        <v>142</v>
      </c>
      <c r="B82" s="254"/>
      <c r="C82" s="252" t="s">
        <v>143</v>
      </c>
      <c r="D82" s="236">
        <v>1100025000</v>
      </c>
      <c r="E82" s="236">
        <v>1014507606.08</v>
      </c>
      <c r="F82" s="236">
        <v>1012975174</v>
      </c>
      <c r="G82" s="249">
        <v>516850747</v>
      </c>
      <c r="H82" s="249">
        <v>793532508</v>
      </c>
      <c r="I82" s="236">
        <v>793697508</v>
      </c>
      <c r="J82" s="333"/>
      <c r="K82" s="308">
        <v>78.234751838559617</v>
      </c>
      <c r="L82" s="309">
        <v>78.353105621125522</v>
      </c>
    </row>
    <row r="83" spans="1:12" ht="24">
      <c r="A83" s="299" t="s">
        <v>341</v>
      </c>
      <c r="B83" s="254"/>
      <c r="C83" s="252" t="s">
        <v>342</v>
      </c>
      <c r="D83" s="236">
        <v>378851500</v>
      </c>
      <c r="E83" s="236">
        <v>349210318.38</v>
      </c>
      <c r="F83" s="236">
        <v>349147858.39999998</v>
      </c>
      <c r="G83" s="249">
        <v>173795318</v>
      </c>
      <c r="H83" s="249">
        <v>289764539.19999999</v>
      </c>
      <c r="I83" s="236">
        <v>289764539.19999999</v>
      </c>
      <c r="J83" s="333"/>
      <c r="K83" s="308">
        <v>82.977083994604968</v>
      </c>
      <c r="L83" s="309">
        <v>82.99192798371179</v>
      </c>
    </row>
    <row r="84" spans="1:12" ht="13.5">
      <c r="A84" s="299" t="s">
        <v>171</v>
      </c>
      <c r="B84" s="254"/>
      <c r="C84" s="252" t="s">
        <v>405</v>
      </c>
      <c r="D84" s="236">
        <v>200371350</v>
      </c>
      <c r="E84" s="236">
        <v>200371349.88999999</v>
      </c>
      <c r="F84" s="236">
        <v>122666540.68999998</v>
      </c>
      <c r="G84" s="249">
        <v>39472356.769999996</v>
      </c>
      <c r="H84" s="249">
        <v>44289896.740000002</v>
      </c>
      <c r="I84" s="236">
        <v>93645613.899999991</v>
      </c>
      <c r="J84" s="333"/>
      <c r="K84" s="308">
        <v>46.736029852276602</v>
      </c>
      <c r="L84" s="309">
        <v>76.341611472242448</v>
      </c>
    </row>
    <row r="85" spans="1:12" ht="13.5">
      <c r="A85" s="299" t="s">
        <v>173</v>
      </c>
      <c r="B85" s="254"/>
      <c r="C85" s="252" t="s">
        <v>406</v>
      </c>
      <c r="D85" s="236">
        <v>138345230.99999931</v>
      </c>
      <c r="E85" s="236">
        <v>142385358.47</v>
      </c>
      <c r="F85" s="236">
        <v>130376436.5</v>
      </c>
      <c r="G85" s="249">
        <v>43115623.079999998</v>
      </c>
      <c r="H85" s="249">
        <v>79795845.060000002</v>
      </c>
      <c r="I85" s="236">
        <v>98035820.859999999</v>
      </c>
      <c r="J85" s="333"/>
      <c r="K85" s="308">
        <v>68.85245920889804</v>
      </c>
      <c r="L85" s="309">
        <v>75.194431978511702</v>
      </c>
    </row>
    <row r="86" spans="1:12" ht="24">
      <c r="A86" s="299" t="s">
        <v>65</v>
      </c>
      <c r="B86" s="255"/>
      <c r="C86" s="252" t="s">
        <v>407</v>
      </c>
      <c r="D86" s="236">
        <v>2315000000</v>
      </c>
      <c r="E86" s="250">
        <v>2315000000</v>
      </c>
      <c r="F86" s="250">
        <v>2060356000</v>
      </c>
      <c r="G86" s="249">
        <v>1643656000</v>
      </c>
      <c r="H86" s="249">
        <v>1875156000</v>
      </c>
      <c r="I86" s="250">
        <v>2060356000</v>
      </c>
      <c r="J86" s="332"/>
      <c r="K86" s="308">
        <v>89.000259179265669</v>
      </c>
      <c r="L86" s="309">
        <v>0</v>
      </c>
    </row>
    <row r="87" spans="1:12" ht="13.5">
      <c r="A87" s="299"/>
      <c r="B87" s="254" t="s">
        <v>144</v>
      </c>
      <c r="C87" s="253"/>
      <c r="D87" s="240">
        <v>319190906</v>
      </c>
      <c r="E87" s="240">
        <v>345951840.61999995</v>
      </c>
      <c r="F87" s="240">
        <v>331915921.11999995</v>
      </c>
      <c r="G87" s="240">
        <v>205017219.48000005</v>
      </c>
      <c r="H87" s="240">
        <v>241582890.62999994</v>
      </c>
      <c r="I87" s="240">
        <v>269325030.95999992</v>
      </c>
      <c r="J87" s="247"/>
      <c r="K87" s="305">
        <v>77.850440245476719</v>
      </c>
      <c r="L87" s="306">
        <v>81.14254659770566</v>
      </c>
    </row>
    <row r="88" spans="1:12" ht="13.5">
      <c r="A88" s="299" t="s">
        <v>343</v>
      </c>
      <c r="B88" s="254"/>
      <c r="C88" s="252" t="s">
        <v>344</v>
      </c>
      <c r="D88" s="241">
        <v>8615986</v>
      </c>
      <c r="E88" s="250">
        <v>0</v>
      </c>
      <c r="F88" s="250">
        <v>0</v>
      </c>
      <c r="G88" s="249">
        <v>0</v>
      </c>
      <c r="H88" s="249">
        <v>0</v>
      </c>
      <c r="I88" s="250">
        <v>0</v>
      </c>
      <c r="J88" s="332"/>
      <c r="K88" s="308" t="s">
        <v>413</v>
      </c>
      <c r="L88" s="309">
        <v>0</v>
      </c>
    </row>
    <row r="89" spans="1:12" ht="13.5">
      <c r="A89" s="299" t="s">
        <v>145</v>
      </c>
      <c r="B89" s="254"/>
      <c r="C89" s="252" t="s">
        <v>324</v>
      </c>
      <c r="D89" s="236">
        <v>35244000</v>
      </c>
      <c r="E89" s="250">
        <v>144695.92000000001</v>
      </c>
      <c r="F89" s="250">
        <v>130727.09</v>
      </c>
      <c r="G89" s="249">
        <v>11643.279999999999</v>
      </c>
      <c r="H89" s="249">
        <v>11701.45</v>
      </c>
      <c r="I89" s="250">
        <v>11741.05</v>
      </c>
      <c r="J89" s="332"/>
      <c r="K89" s="308">
        <v>8.1142923725838276</v>
      </c>
      <c r="L89" s="309">
        <v>8.9813442646049868</v>
      </c>
    </row>
    <row r="90" spans="1:12" ht="24">
      <c r="A90" s="299" t="s">
        <v>147</v>
      </c>
      <c r="B90" s="254"/>
      <c r="C90" s="252" t="s">
        <v>377</v>
      </c>
      <c r="D90" s="236">
        <v>75600000</v>
      </c>
      <c r="E90" s="250">
        <v>79971238.430000007</v>
      </c>
      <c r="F90" s="250">
        <v>78845321.930000007</v>
      </c>
      <c r="G90" s="249">
        <v>61550328.409999996</v>
      </c>
      <c r="H90" s="249">
        <v>68332469.099999994</v>
      </c>
      <c r="I90" s="250">
        <v>72287911.5</v>
      </c>
      <c r="J90" s="332"/>
      <c r="K90" s="308">
        <v>90.392387212153352</v>
      </c>
      <c r="L90" s="309">
        <v>91.683196580994661</v>
      </c>
    </row>
    <row r="91" spans="1:12" ht="13.5">
      <c r="A91" s="299" t="s">
        <v>149</v>
      </c>
      <c r="B91" s="254"/>
      <c r="C91" s="252" t="s">
        <v>325</v>
      </c>
      <c r="D91" s="236">
        <v>199730920</v>
      </c>
      <c r="E91" s="250">
        <v>262837104.90999994</v>
      </c>
      <c r="F91" s="250">
        <v>249941070.73999992</v>
      </c>
      <c r="G91" s="249">
        <v>143455247.79000005</v>
      </c>
      <c r="H91" s="249">
        <v>170540518.07999995</v>
      </c>
      <c r="I91" s="250">
        <v>194327176.40999994</v>
      </c>
      <c r="J91" s="332"/>
      <c r="K91" s="308">
        <v>73.934453233511675</v>
      </c>
      <c r="L91" s="309">
        <v>77.749197374667531</v>
      </c>
    </row>
    <row r="92" spans="1:12" ht="13.5">
      <c r="A92" s="299" t="s">
        <v>374</v>
      </c>
      <c r="B92" s="254"/>
      <c r="C92" s="252" t="s">
        <v>375</v>
      </c>
      <c r="D92" s="236">
        <v>0</v>
      </c>
      <c r="E92" s="250">
        <v>2998801.36</v>
      </c>
      <c r="F92" s="250">
        <v>2998801.36</v>
      </c>
      <c r="G92" s="249">
        <v>0</v>
      </c>
      <c r="H92" s="249">
        <v>2698202</v>
      </c>
      <c r="I92" s="250">
        <v>2698202</v>
      </c>
      <c r="J92" s="332"/>
      <c r="K92" s="308">
        <v>89.976016284052903</v>
      </c>
      <c r="L92" s="309">
        <v>89.976016284052903</v>
      </c>
    </row>
    <row r="93" spans="1:12" ht="13.5">
      <c r="A93" s="299"/>
      <c r="B93" s="254" t="s">
        <v>151</v>
      </c>
      <c r="C93" s="252"/>
      <c r="D93" s="240">
        <v>121992227.84</v>
      </c>
      <c r="E93" s="240">
        <v>121977721.98999999</v>
      </c>
      <c r="F93" s="240">
        <v>68109259.960000023</v>
      </c>
      <c r="G93" s="240">
        <v>35995168.600000001</v>
      </c>
      <c r="H93" s="240">
        <v>37893082.689999998</v>
      </c>
      <c r="I93" s="240">
        <v>49312934.920000009</v>
      </c>
      <c r="J93" s="247"/>
      <c r="K93" s="305">
        <v>40.427820847517381</v>
      </c>
      <c r="L93" s="306">
        <v>72.402687900237169</v>
      </c>
    </row>
    <row r="94" spans="1:12" ht="13.5">
      <c r="A94" s="299" t="s">
        <v>50</v>
      </c>
      <c r="B94" s="254"/>
      <c r="C94" s="252" t="s">
        <v>152</v>
      </c>
      <c r="D94" s="236">
        <v>95733879</v>
      </c>
      <c r="E94" s="250">
        <v>96221431</v>
      </c>
      <c r="F94" s="250">
        <v>58456461.850000016</v>
      </c>
      <c r="G94" s="249">
        <v>31371576.260000002</v>
      </c>
      <c r="H94" s="249">
        <v>32680694.489999998</v>
      </c>
      <c r="I94" s="250">
        <v>42786322.700000003</v>
      </c>
      <c r="J94" s="332"/>
      <c r="K94" s="308">
        <v>44.466520873089074</v>
      </c>
      <c r="L94" s="309">
        <v>73.193486820653334</v>
      </c>
    </row>
    <row r="95" spans="1:12" ht="24">
      <c r="A95" s="299" t="s">
        <v>153</v>
      </c>
      <c r="B95" s="254"/>
      <c r="C95" s="252" t="s">
        <v>226</v>
      </c>
      <c r="D95" s="236">
        <v>10349999.839999998</v>
      </c>
      <c r="E95" s="250">
        <v>10349999.99</v>
      </c>
      <c r="F95" s="250">
        <v>6521103.7400000002</v>
      </c>
      <c r="G95" s="249">
        <v>4300433.4300000006</v>
      </c>
      <c r="H95" s="249">
        <v>4800441.29</v>
      </c>
      <c r="I95" s="250">
        <v>6047130.4499999993</v>
      </c>
      <c r="J95" s="332"/>
      <c r="K95" s="308">
        <v>58.42638121587089</v>
      </c>
      <c r="L95" s="309">
        <v>92.731701428200239</v>
      </c>
    </row>
    <row r="96" spans="1:12" ht="24">
      <c r="A96" s="299" t="s">
        <v>157</v>
      </c>
      <c r="B96" s="254"/>
      <c r="C96" s="252" t="s">
        <v>158</v>
      </c>
      <c r="D96" s="236">
        <v>15908349</v>
      </c>
      <c r="E96" s="250">
        <v>15406291</v>
      </c>
      <c r="F96" s="250">
        <v>3131694.37</v>
      </c>
      <c r="G96" s="249">
        <v>323158.91000000003</v>
      </c>
      <c r="H96" s="249">
        <v>411946.90999999992</v>
      </c>
      <c r="I96" s="250">
        <v>479481.76999999996</v>
      </c>
      <c r="J96" s="332"/>
      <c r="K96" s="308">
        <v>3.1122466140617489</v>
      </c>
      <c r="L96" s="309">
        <v>15.310618258064562</v>
      </c>
    </row>
    <row r="97" spans="1:12" ht="13.5">
      <c r="A97" s="299"/>
      <c r="B97" s="254" t="s">
        <v>345</v>
      </c>
      <c r="C97" s="252"/>
      <c r="D97" s="242">
        <v>534000</v>
      </c>
      <c r="E97" s="242">
        <v>534000</v>
      </c>
      <c r="F97" s="242">
        <v>232393</v>
      </c>
      <c r="G97" s="242">
        <v>56000</v>
      </c>
      <c r="H97" s="242">
        <v>86545</v>
      </c>
      <c r="I97" s="242">
        <v>74149</v>
      </c>
      <c r="J97" s="248"/>
      <c r="K97" s="305">
        <v>13.885580524344569</v>
      </c>
      <c r="L97" s="306">
        <v>31.906726966819139</v>
      </c>
    </row>
    <row r="98" spans="1:12" ht="24">
      <c r="A98" s="299" t="s">
        <v>349</v>
      </c>
      <c r="B98" s="254"/>
      <c r="C98" s="252" t="s">
        <v>346</v>
      </c>
      <c r="D98" s="236">
        <v>150000</v>
      </c>
      <c r="E98" s="249">
        <v>150000</v>
      </c>
      <c r="F98" s="249">
        <v>150000</v>
      </c>
      <c r="G98" s="249">
        <v>0</v>
      </c>
      <c r="H98" s="249">
        <v>0</v>
      </c>
      <c r="I98" s="249">
        <v>0</v>
      </c>
      <c r="J98" s="307"/>
      <c r="K98" s="308">
        <v>0</v>
      </c>
      <c r="L98" s="309">
        <v>0</v>
      </c>
    </row>
    <row r="99" spans="1:12" ht="36">
      <c r="A99" s="299" t="s">
        <v>350</v>
      </c>
      <c r="B99" s="254"/>
      <c r="C99" s="237" t="s">
        <v>347</v>
      </c>
      <c r="D99" s="236">
        <v>54000</v>
      </c>
      <c r="E99" s="236">
        <v>54000</v>
      </c>
      <c r="F99" s="236">
        <v>36000</v>
      </c>
      <c r="G99" s="249">
        <v>36000</v>
      </c>
      <c r="H99" s="249">
        <v>36000</v>
      </c>
      <c r="I99" s="236">
        <v>36000</v>
      </c>
      <c r="J99" s="333"/>
      <c r="K99" s="308">
        <v>66.666666666666657</v>
      </c>
      <c r="L99" s="309">
        <v>100</v>
      </c>
    </row>
    <row r="100" spans="1:12" ht="24">
      <c r="A100" s="299" t="s">
        <v>343</v>
      </c>
      <c r="B100" s="254"/>
      <c r="C100" s="237" t="s">
        <v>348</v>
      </c>
      <c r="D100" s="236">
        <v>240000</v>
      </c>
      <c r="E100" s="250">
        <v>240000</v>
      </c>
      <c r="F100" s="249">
        <v>0</v>
      </c>
      <c r="G100" s="249">
        <v>0</v>
      </c>
      <c r="H100" s="249">
        <v>0</v>
      </c>
      <c r="I100" s="249">
        <v>0</v>
      </c>
      <c r="J100" s="307"/>
      <c r="K100" s="308">
        <v>0</v>
      </c>
      <c r="L100" s="309" t="s">
        <v>413</v>
      </c>
    </row>
    <row r="101" spans="1:12" ht="13.5">
      <c r="A101" s="299" t="s">
        <v>57</v>
      </c>
      <c r="B101" s="254"/>
      <c r="C101" s="252" t="s">
        <v>316</v>
      </c>
      <c r="D101" s="236">
        <v>80000</v>
      </c>
      <c r="E101" s="249">
        <v>80000</v>
      </c>
      <c r="F101" s="249">
        <v>46393</v>
      </c>
      <c r="G101" s="249">
        <v>10000</v>
      </c>
      <c r="H101" s="249">
        <v>40545</v>
      </c>
      <c r="I101" s="249">
        <v>38149</v>
      </c>
      <c r="J101" s="307"/>
      <c r="K101" s="308">
        <v>47.686250000000001</v>
      </c>
      <c r="L101" s="309">
        <v>82.23007781346324</v>
      </c>
    </row>
    <row r="102" spans="1:12" ht="13.5">
      <c r="A102" s="299" t="s">
        <v>75</v>
      </c>
      <c r="B102" s="254"/>
      <c r="C102" s="252" t="s">
        <v>408</v>
      </c>
      <c r="D102" s="236">
        <v>10000</v>
      </c>
      <c r="E102" s="249">
        <v>10000</v>
      </c>
      <c r="F102" s="249">
        <v>0</v>
      </c>
      <c r="G102" s="249">
        <v>10000</v>
      </c>
      <c r="H102" s="249">
        <v>10000</v>
      </c>
      <c r="I102" s="249">
        <v>0</v>
      </c>
      <c r="J102" s="307"/>
      <c r="K102" s="308">
        <v>0</v>
      </c>
      <c r="L102" s="309" t="s">
        <v>413</v>
      </c>
    </row>
    <row r="103" spans="1:12" ht="13.5">
      <c r="A103" s="299"/>
      <c r="B103" s="254" t="s">
        <v>159</v>
      </c>
      <c r="C103" s="252"/>
      <c r="D103" s="235">
        <v>650000</v>
      </c>
      <c r="E103" s="235">
        <v>650000</v>
      </c>
      <c r="F103" s="235">
        <v>650000</v>
      </c>
      <c r="G103" s="235">
        <v>519847.37</v>
      </c>
      <c r="H103" s="235">
        <v>519847.37</v>
      </c>
      <c r="I103" s="235">
        <v>515764.95</v>
      </c>
      <c r="J103" s="246"/>
      <c r="K103" s="305">
        <v>79.348453846153845</v>
      </c>
      <c r="L103" s="306">
        <v>79.348453846153845</v>
      </c>
    </row>
    <row r="104" spans="1:12" ht="24">
      <c r="A104" s="299" t="s">
        <v>160</v>
      </c>
      <c r="B104" s="254"/>
      <c r="C104" s="252" t="s">
        <v>409</v>
      </c>
      <c r="D104" s="236">
        <v>650000</v>
      </c>
      <c r="E104" s="249">
        <v>650000</v>
      </c>
      <c r="F104" s="249">
        <v>650000</v>
      </c>
      <c r="G104" s="249">
        <v>519847.37</v>
      </c>
      <c r="H104" s="249">
        <v>519847.37</v>
      </c>
      <c r="I104" s="249">
        <v>515764.95</v>
      </c>
      <c r="J104" s="307"/>
      <c r="K104" s="308">
        <v>79.348453846153845</v>
      </c>
      <c r="L104" s="309">
        <v>79.348453846153845</v>
      </c>
    </row>
    <row r="105" spans="1:12" ht="13.5">
      <c r="A105" s="299"/>
      <c r="B105" s="254" t="s">
        <v>162</v>
      </c>
      <c r="C105" s="252"/>
      <c r="D105" s="240">
        <v>4887707706.000001</v>
      </c>
      <c r="E105" s="240">
        <v>4253619353.7499986</v>
      </c>
      <c r="F105" s="240">
        <v>2928092330.6700006</v>
      </c>
      <c r="G105" s="240">
        <v>1952015630.5099993</v>
      </c>
      <c r="H105" s="240">
        <v>2246952969.809999</v>
      </c>
      <c r="I105" s="240">
        <v>2547199904.2400007</v>
      </c>
      <c r="J105" s="247"/>
      <c r="K105" s="305">
        <v>59.883118173100854</v>
      </c>
      <c r="L105" s="306">
        <v>86.991789075761673</v>
      </c>
    </row>
    <row r="106" spans="1:12" ht="24">
      <c r="A106" s="299" t="s">
        <v>383</v>
      </c>
      <c r="B106" s="254"/>
      <c r="C106" s="252" t="s">
        <v>394</v>
      </c>
      <c r="D106" s="236">
        <v>0</v>
      </c>
      <c r="E106" s="236">
        <v>981093.84999999986</v>
      </c>
      <c r="F106" s="236">
        <v>683242.61000000022</v>
      </c>
      <c r="G106" s="241">
        <v>280899.52</v>
      </c>
      <c r="H106" s="241">
        <v>331439.49</v>
      </c>
      <c r="I106" s="236">
        <v>380830.12</v>
      </c>
      <c r="J106" s="333"/>
      <c r="K106" s="308">
        <v>38.816889943811191</v>
      </c>
      <c r="L106" s="309">
        <v>55.738637260928428</v>
      </c>
    </row>
    <row r="107" spans="1:12" ht="13.5">
      <c r="A107" s="299" t="s">
        <v>169</v>
      </c>
      <c r="B107" s="254"/>
      <c r="C107" s="252" t="s">
        <v>403</v>
      </c>
      <c r="D107" s="236">
        <v>619506345.0000006</v>
      </c>
      <c r="E107" s="249">
        <v>0</v>
      </c>
      <c r="F107" s="249">
        <v>0</v>
      </c>
      <c r="G107" s="249">
        <v>0</v>
      </c>
      <c r="H107" s="249">
        <v>0</v>
      </c>
      <c r="I107" s="249">
        <v>0</v>
      </c>
      <c r="J107" s="307"/>
      <c r="K107" s="308" t="s">
        <v>413</v>
      </c>
      <c r="L107" s="309" t="s">
        <v>413</v>
      </c>
    </row>
    <row r="108" spans="1:12" ht="13.5">
      <c r="A108" s="299" t="s">
        <v>167</v>
      </c>
      <c r="B108" s="254"/>
      <c r="C108" s="252" t="s">
        <v>168</v>
      </c>
      <c r="D108" s="236">
        <v>62199999.999999985</v>
      </c>
      <c r="E108" s="236">
        <v>62146676.799999997</v>
      </c>
      <c r="F108" s="236">
        <v>56346729.709999993</v>
      </c>
      <c r="G108" s="249">
        <v>25350044.940000005</v>
      </c>
      <c r="H108" s="249">
        <v>44710363.180000007</v>
      </c>
      <c r="I108" s="236">
        <v>52433111.909999996</v>
      </c>
      <c r="J108" s="333"/>
      <c r="K108" s="308">
        <v>84.369936752595592</v>
      </c>
      <c r="L108" s="309">
        <v>93.054401169078957</v>
      </c>
    </row>
    <row r="109" spans="1:12" ht="36">
      <c r="A109" s="299" t="s">
        <v>165</v>
      </c>
      <c r="B109" s="254"/>
      <c r="C109" s="237" t="s">
        <v>351</v>
      </c>
      <c r="D109" s="236">
        <v>258412991</v>
      </c>
      <c r="E109" s="236">
        <v>257604241</v>
      </c>
      <c r="F109" s="236">
        <v>237736016.91</v>
      </c>
      <c r="G109" s="249">
        <v>194813920.64000002</v>
      </c>
      <c r="H109" s="249">
        <v>221632777.22000003</v>
      </c>
      <c r="I109" s="236">
        <v>228298314.16</v>
      </c>
      <c r="J109" s="333"/>
      <c r="K109" s="308">
        <v>88.623662900021898</v>
      </c>
      <c r="L109" s="309">
        <v>96.030175455672392</v>
      </c>
    </row>
    <row r="110" spans="1:12" ht="24">
      <c r="A110" s="299" t="s">
        <v>126</v>
      </c>
      <c r="B110" s="254"/>
      <c r="C110" s="252" t="s">
        <v>127</v>
      </c>
      <c r="D110" s="236">
        <v>3547588370</v>
      </c>
      <c r="E110" s="236">
        <v>3532887342.0999985</v>
      </c>
      <c r="F110" s="236">
        <v>2426072004.3000007</v>
      </c>
      <c r="G110" s="249">
        <v>1731570765.4099994</v>
      </c>
      <c r="H110" s="249">
        <v>1976011251.259999</v>
      </c>
      <c r="I110" s="236">
        <v>2258552550.4100008</v>
      </c>
      <c r="J110" s="333"/>
      <c r="K110" s="308">
        <v>63.929368012835788</v>
      </c>
      <c r="L110" s="309">
        <v>93.095033717338708</v>
      </c>
    </row>
    <row r="111" spans="1:12" ht="13.5">
      <c r="A111" s="299" t="s">
        <v>326</v>
      </c>
      <c r="B111" s="254"/>
      <c r="C111" s="252" t="s">
        <v>327</v>
      </c>
      <c r="D111" s="236">
        <v>400000000</v>
      </c>
      <c r="E111" s="236">
        <v>400000000</v>
      </c>
      <c r="F111" s="236">
        <v>207254337.13999999</v>
      </c>
      <c r="G111" s="249">
        <v>0</v>
      </c>
      <c r="H111" s="249">
        <v>4267138.66</v>
      </c>
      <c r="I111" s="236">
        <v>7535097.6400000006</v>
      </c>
      <c r="J111" s="333"/>
      <c r="K111" s="308">
        <v>1.8837744100000002</v>
      </c>
      <c r="L111" s="309">
        <v>3.6356766975207151</v>
      </c>
    </row>
    <row r="112" spans="1:12" ht="13.5">
      <c r="A112" s="299"/>
      <c r="B112" s="254" t="s">
        <v>175</v>
      </c>
      <c r="C112" s="252"/>
      <c r="D112" s="240">
        <v>7331259.9900000012</v>
      </c>
      <c r="E112" s="240">
        <v>6847924.0899999989</v>
      </c>
      <c r="F112" s="240">
        <v>2681074.0999999996</v>
      </c>
      <c r="G112" s="240">
        <v>2329450.8600000003</v>
      </c>
      <c r="H112" s="240">
        <v>2765191.6199999992</v>
      </c>
      <c r="I112" s="240">
        <v>2119219.7500000005</v>
      </c>
      <c r="J112" s="247"/>
      <c r="K112" s="305">
        <v>30.946893133565688</v>
      </c>
      <c r="L112" s="306">
        <v>79.043684394996788</v>
      </c>
    </row>
    <row r="113" spans="1:12" ht="13.5">
      <c r="A113" s="299" t="s">
        <v>57</v>
      </c>
      <c r="B113" s="254"/>
      <c r="C113" s="252" t="s">
        <v>316</v>
      </c>
      <c r="D113" s="236">
        <v>631260</v>
      </c>
      <c r="E113" s="249">
        <v>631260</v>
      </c>
      <c r="F113" s="249">
        <v>0</v>
      </c>
      <c r="G113" s="249">
        <v>0</v>
      </c>
      <c r="H113" s="249">
        <v>0</v>
      </c>
      <c r="I113" s="250">
        <v>0</v>
      </c>
      <c r="J113" s="332"/>
      <c r="K113" s="308">
        <v>0</v>
      </c>
      <c r="L113" s="309" t="s">
        <v>413</v>
      </c>
    </row>
    <row r="114" spans="1:12" ht="13.5">
      <c r="A114" s="299" t="s">
        <v>75</v>
      </c>
      <c r="B114" s="254"/>
      <c r="C114" s="252" t="s">
        <v>323</v>
      </c>
      <c r="D114" s="236">
        <v>5000</v>
      </c>
      <c r="E114" s="249">
        <v>4336.18</v>
      </c>
      <c r="F114" s="249">
        <v>3074.1</v>
      </c>
      <c r="G114" s="249">
        <v>571.58000000000004</v>
      </c>
      <c r="H114" s="249">
        <v>1022.78</v>
      </c>
      <c r="I114" s="249">
        <v>3074.1</v>
      </c>
      <c r="J114" s="307"/>
      <c r="K114" s="308">
        <v>70.894197196610833</v>
      </c>
      <c r="L114" s="309">
        <v>100</v>
      </c>
    </row>
    <row r="115" spans="1:12" ht="24">
      <c r="A115" s="299" t="s">
        <v>145</v>
      </c>
      <c r="B115" s="254"/>
      <c r="C115" s="252" t="s">
        <v>363</v>
      </c>
      <c r="D115" s="236">
        <v>6694999.9900000012</v>
      </c>
      <c r="E115" s="249">
        <v>6212327.9099999992</v>
      </c>
      <c r="F115" s="249">
        <v>2677999.9999999995</v>
      </c>
      <c r="G115" s="249">
        <v>2328879.2800000003</v>
      </c>
      <c r="H115" s="249">
        <v>2764168.8399999994</v>
      </c>
      <c r="I115" s="249">
        <v>2116145.6500000004</v>
      </c>
      <c r="J115" s="307"/>
      <c r="K115" s="308">
        <v>34.063650223511793</v>
      </c>
      <c r="L115" s="309">
        <v>79.019628454070229</v>
      </c>
    </row>
    <row r="116" spans="1:12" ht="13.5">
      <c r="A116" s="299"/>
      <c r="B116" s="254" t="s">
        <v>364</v>
      </c>
      <c r="C116" s="253"/>
      <c r="D116" s="235">
        <v>9000000</v>
      </c>
      <c r="E116" s="235">
        <v>9000000</v>
      </c>
      <c r="F116" s="235">
        <v>5782500</v>
      </c>
      <c r="G116" s="235">
        <v>269246.07</v>
      </c>
      <c r="H116" s="235">
        <v>420593.82</v>
      </c>
      <c r="I116" s="235">
        <v>1831153.63</v>
      </c>
      <c r="J116" s="246"/>
      <c r="K116" s="238">
        <v>20.346151444444445</v>
      </c>
      <c r="L116" s="272">
        <v>31.667161781236487</v>
      </c>
    </row>
    <row r="117" spans="1:12" ht="13.5">
      <c r="A117" s="299" t="s">
        <v>57</v>
      </c>
      <c r="B117" s="254"/>
      <c r="C117" s="252" t="s">
        <v>365</v>
      </c>
      <c r="D117" s="239">
        <v>2000000</v>
      </c>
      <c r="E117" s="250">
        <v>2000000</v>
      </c>
      <c r="F117" s="250">
        <v>340000</v>
      </c>
      <c r="G117" s="249">
        <v>0</v>
      </c>
      <c r="H117" s="249">
        <v>0</v>
      </c>
      <c r="I117" s="250">
        <v>0</v>
      </c>
      <c r="J117" s="332"/>
      <c r="K117" s="308">
        <v>0</v>
      </c>
      <c r="L117" s="309">
        <v>0</v>
      </c>
    </row>
    <row r="118" spans="1:12" ht="13.5">
      <c r="A118" s="299" t="s">
        <v>352</v>
      </c>
      <c r="B118" s="254"/>
      <c r="C118" s="252" t="s">
        <v>353</v>
      </c>
      <c r="D118" s="239">
        <v>1430000</v>
      </c>
      <c r="E118" s="250">
        <v>1430000</v>
      </c>
      <c r="F118" s="250">
        <v>1430000</v>
      </c>
      <c r="G118" s="249">
        <v>146400</v>
      </c>
      <c r="H118" s="249">
        <v>146400</v>
      </c>
      <c r="I118" s="250">
        <v>146400</v>
      </c>
      <c r="J118" s="332"/>
      <c r="K118" s="308">
        <v>10.237762237762238</v>
      </c>
      <c r="L118" s="309">
        <v>10.237762237762238</v>
      </c>
    </row>
    <row r="119" spans="1:12" ht="24">
      <c r="A119" s="299" t="s">
        <v>179</v>
      </c>
      <c r="B119" s="254"/>
      <c r="C119" s="252" t="s">
        <v>372</v>
      </c>
      <c r="D119" s="236">
        <v>4000000</v>
      </c>
      <c r="E119" s="250">
        <v>4000000</v>
      </c>
      <c r="F119" s="250">
        <v>2827500</v>
      </c>
      <c r="G119" s="249">
        <v>23333.89</v>
      </c>
      <c r="H119" s="249">
        <v>149089.89000000001</v>
      </c>
      <c r="I119" s="250">
        <v>1543575.5</v>
      </c>
      <c r="J119" s="332"/>
      <c r="K119" s="308">
        <v>38.589387500000001</v>
      </c>
      <c r="L119" s="309">
        <v>54.591529619805478</v>
      </c>
    </row>
    <row r="120" spans="1:12" ht="36">
      <c r="A120" s="299" t="s">
        <v>355</v>
      </c>
      <c r="B120" s="254"/>
      <c r="C120" s="237" t="s">
        <v>366</v>
      </c>
      <c r="D120" s="236">
        <v>1270000</v>
      </c>
      <c r="E120" s="250">
        <v>1270000</v>
      </c>
      <c r="F120" s="250">
        <v>960000</v>
      </c>
      <c r="G120" s="249">
        <v>0</v>
      </c>
      <c r="H120" s="249">
        <v>0</v>
      </c>
      <c r="I120" s="250">
        <v>0</v>
      </c>
      <c r="J120" s="332"/>
      <c r="K120" s="308">
        <v>0</v>
      </c>
      <c r="L120" s="309">
        <v>0</v>
      </c>
    </row>
    <row r="121" spans="1:12" ht="13.5">
      <c r="A121" s="299" t="s">
        <v>356</v>
      </c>
      <c r="B121" s="254"/>
      <c r="C121" s="252" t="s">
        <v>354</v>
      </c>
      <c r="D121" s="236">
        <v>300000</v>
      </c>
      <c r="E121" s="250">
        <v>300000</v>
      </c>
      <c r="F121" s="250">
        <v>225000</v>
      </c>
      <c r="G121" s="249">
        <v>99512.180000000008</v>
      </c>
      <c r="H121" s="249">
        <v>125103.93</v>
      </c>
      <c r="I121" s="250">
        <v>141178.13</v>
      </c>
      <c r="J121" s="332"/>
      <c r="K121" s="308">
        <v>47.059376666666672</v>
      </c>
      <c r="L121" s="309">
        <v>62.745835555555566</v>
      </c>
    </row>
    <row r="122" spans="1:12" ht="13.5">
      <c r="A122" s="299"/>
      <c r="B122" s="243" t="s">
        <v>186</v>
      </c>
      <c r="C122" s="312"/>
      <c r="D122" s="235">
        <v>17773718</v>
      </c>
      <c r="E122" s="235">
        <v>21423682.710000001</v>
      </c>
      <c r="F122" s="235">
        <v>17434161.800000001</v>
      </c>
      <c r="G122" s="235">
        <v>9305644.8200000003</v>
      </c>
      <c r="H122" s="235">
        <v>10651479.620000001</v>
      </c>
      <c r="I122" s="235">
        <v>11841535.68</v>
      </c>
      <c r="J122" s="246"/>
      <c r="K122" s="305">
        <v>55.273109858337698</v>
      </c>
      <c r="L122" s="306">
        <v>67.92145109035296</v>
      </c>
    </row>
    <row r="123" spans="1:12" ht="36">
      <c r="A123" s="299" t="s">
        <v>155</v>
      </c>
      <c r="B123" s="243"/>
      <c r="C123" s="313" t="s">
        <v>315</v>
      </c>
      <c r="D123" s="250">
        <v>17773718</v>
      </c>
      <c r="E123" s="250">
        <v>21423682.710000001</v>
      </c>
      <c r="F123" s="250">
        <v>17434161.800000001</v>
      </c>
      <c r="G123" s="249">
        <v>9305644.8200000003</v>
      </c>
      <c r="H123" s="249">
        <v>10651479.620000001</v>
      </c>
      <c r="I123" s="250">
        <v>11841535.68</v>
      </c>
      <c r="J123" s="332"/>
      <c r="K123" s="308">
        <v>55.273109858337698</v>
      </c>
      <c r="L123" s="309">
        <v>67.92145109035296</v>
      </c>
    </row>
    <row r="124" spans="1:12" ht="13.5">
      <c r="A124" s="299"/>
      <c r="B124" s="243" t="s">
        <v>191</v>
      </c>
      <c r="C124" s="312"/>
      <c r="D124" s="235">
        <v>60000000</v>
      </c>
      <c r="E124" s="235">
        <v>60000000</v>
      </c>
      <c r="F124" s="235">
        <v>60000000</v>
      </c>
      <c r="G124" s="235">
        <v>47000000</v>
      </c>
      <c r="H124" s="235">
        <v>54000000</v>
      </c>
      <c r="I124" s="235">
        <v>60000000</v>
      </c>
      <c r="J124" s="246"/>
      <c r="K124" s="305">
        <v>100</v>
      </c>
      <c r="L124" s="306">
        <v>100</v>
      </c>
    </row>
    <row r="125" spans="1:12" ht="24">
      <c r="A125" s="299" t="s">
        <v>192</v>
      </c>
      <c r="B125" s="243"/>
      <c r="C125" s="312" t="s">
        <v>370</v>
      </c>
      <c r="D125" s="250">
        <v>60000000</v>
      </c>
      <c r="E125" s="236">
        <v>60000000</v>
      </c>
      <c r="F125" s="236">
        <v>60000000</v>
      </c>
      <c r="G125" s="249">
        <v>47000000</v>
      </c>
      <c r="H125" s="249">
        <v>54000000</v>
      </c>
      <c r="I125" s="236">
        <v>60000000</v>
      </c>
      <c r="J125" s="333"/>
      <c r="K125" s="308">
        <v>100</v>
      </c>
      <c r="L125" s="309">
        <v>100</v>
      </c>
    </row>
    <row r="126" spans="1:12" ht="13.5">
      <c r="A126" s="299"/>
      <c r="B126" s="243" t="s">
        <v>194</v>
      </c>
      <c r="C126" s="312"/>
      <c r="D126" s="235">
        <v>43558810</v>
      </c>
      <c r="E126" s="235">
        <v>43558810</v>
      </c>
      <c r="F126" s="235">
        <v>42239033</v>
      </c>
      <c r="G126" s="235">
        <v>42068909</v>
      </c>
      <c r="H126" s="235">
        <v>42153971</v>
      </c>
      <c r="I126" s="235">
        <v>42239033</v>
      </c>
      <c r="J126" s="246"/>
      <c r="K126" s="305">
        <v>96.970126135218109</v>
      </c>
      <c r="L126" s="306">
        <v>100</v>
      </c>
    </row>
    <row r="127" spans="1:12" ht="24">
      <c r="A127" s="299" t="s">
        <v>145</v>
      </c>
      <c r="B127" s="243"/>
      <c r="C127" s="312" t="s">
        <v>367</v>
      </c>
      <c r="D127" s="250">
        <v>43558810</v>
      </c>
      <c r="E127" s="249">
        <v>43558810</v>
      </c>
      <c r="F127" s="249">
        <v>42239033</v>
      </c>
      <c r="G127" s="249">
        <v>42068909</v>
      </c>
      <c r="H127" s="249">
        <v>42153971</v>
      </c>
      <c r="I127" s="249">
        <v>42239033</v>
      </c>
      <c r="J127" s="307"/>
      <c r="K127" s="308">
        <v>96.970126135218109</v>
      </c>
      <c r="L127" s="309">
        <v>100</v>
      </c>
    </row>
    <row r="128" spans="1:12" ht="13.5">
      <c r="A128" s="299"/>
      <c r="B128" s="243" t="s">
        <v>395</v>
      </c>
      <c r="C128" s="312"/>
      <c r="D128" s="251">
        <v>2086111.3800000004</v>
      </c>
      <c r="E128" s="251">
        <v>2086111.37</v>
      </c>
      <c r="F128" s="251">
        <v>1550792.93</v>
      </c>
      <c r="G128" s="251">
        <v>86784</v>
      </c>
      <c r="H128" s="251">
        <v>179389</v>
      </c>
      <c r="I128" s="251">
        <v>839478.83000000007</v>
      </c>
      <c r="J128" s="314"/>
      <c r="K128" s="305">
        <v>40.241323741023471</v>
      </c>
      <c r="L128" s="306">
        <v>54.132232212330258</v>
      </c>
    </row>
    <row r="129" spans="1:12" ht="36">
      <c r="A129" s="299" t="s">
        <v>368</v>
      </c>
      <c r="B129" s="243"/>
      <c r="C129" s="237" t="s">
        <v>357</v>
      </c>
      <c r="D129" s="250">
        <v>311111.34000000003</v>
      </c>
      <c r="E129" s="249">
        <v>311111.34000000003</v>
      </c>
      <c r="F129" s="249">
        <v>223578.07</v>
      </c>
      <c r="G129" s="249">
        <v>35000</v>
      </c>
      <c r="H129" s="249">
        <v>35000</v>
      </c>
      <c r="I129" s="249">
        <v>223578.07</v>
      </c>
      <c r="J129" s="307"/>
      <c r="K129" s="308">
        <v>71.864326771245302</v>
      </c>
      <c r="L129" s="309">
        <v>100</v>
      </c>
    </row>
    <row r="130" spans="1:12" ht="24">
      <c r="A130" s="299" t="s">
        <v>369</v>
      </c>
      <c r="B130" s="243"/>
      <c r="C130" s="312" t="s">
        <v>358</v>
      </c>
      <c r="D130" s="250">
        <v>605000.01000000013</v>
      </c>
      <c r="E130" s="249">
        <v>605000</v>
      </c>
      <c r="F130" s="249">
        <v>446483.33</v>
      </c>
      <c r="G130" s="249">
        <v>51784</v>
      </c>
      <c r="H130" s="249">
        <v>144389</v>
      </c>
      <c r="I130" s="249">
        <v>270857</v>
      </c>
      <c r="J130" s="307"/>
      <c r="K130" s="308">
        <v>44.7697520661157</v>
      </c>
      <c r="L130" s="309">
        <v>60.664526937657449</v>
      </c>
    </row>
    <row r="131" spans="1:12" ht="13.5">
      <c r="A131" s="299" t="s">
        <v>57</v>
      </c>
      <c r="B131" s="243"/>
      <c r="C131" s="312" t="s">
        <v>316</v>
      </c>
      <c r="D131" s="250">
        <v>1005000</v>
      </c>
      <c r="E131" s="249">
        <v>1005000</v>
      </c>
      <c r="F131" s="249">
        <v>760137.77</v>
      </c>
      <c r="G131" s="249">
        <v>0</v>
      </c>
      <c r="H131" s="249">
        <v>0</v>
      </c>
      <c r="I131" s="249">
        <v>345043.76</v>
      </c>
      <c r="J131" s="307"/>
      <c r="K131" s="308">
        <v>34.332712437810947</v>
      </c>
      <c r="L131" s="309">
        <v>45.392266194061108</v>
      </c>
    </row>
    <row r="132" spans="1:12" ht="13.5">
      <c r="A132" s="299" t="s">
        <v>55</v>
      </c>
      <c r="B132" s="243"/>
      <c r="C132" s="312" t="s">
        <v>317</v>
      </c>
      <c r="D132" s="250">
        <v>165000.03000000014</v>
      </c>
      <c r="E132" s="249">
        <v>165000.03000000014</v>
      </c>
      <c r="F132" s="249">
        <v>120593.76000000005</v>
      </c>
      <c r="G132" s="249">
        <v>0</v>
      </c>
      <c r="H132" s="249">
        <v>0</v>
      </c>
      <c r="I132" s="249">
        <v>0</v>
      </c>
      <c r="J132" s="307"/>
      <c r="K132" s="308">
        <v>0</v>
      </c>
      <c r="L132" s="309">
        <v>0</v>
      </c>
    </row>
    <row r="133" spans="1:12" ht="13.5">
      <c r="A133" s="299"/>
      <c r="B133" s="243" t="s">
        <v>396</v>
      </c>
      <c r="C133" s="312"/>
      <c r="D133" s="235">
        <v>13895013123</v>
      </c>
      <c r="E133" s="235">
        <v>14407817198.890013</v>
      </c>
      <c r="F133" s="235">
        <v>10569896970.870001</v>
      </c>
      <c r="G133" s="235">
        <v>7642447070.3900032</v>
      </c>
      <c r="H133" s="235">
        <v>8801899997.1299934</v>
      </c>
      <c r="I133" s="235">
        <v>9834029355.0599995</v>
      </c>
      <c r="J133" s="246"/>
      <c r="K133" s="238">
        <v>68.254817640368302</v>
      </c>
      <c r="L133" s="272">
        <v>93.038081470065336</v>
      </c>
    </row>
    <row r="134" spans="1:12" ht="13.5">
      <c r="A134" s="299" t="s">
        <v>189</v>
      </c>
      <c r="B134" s="243"/>
      <c r="C134" s="312" t="s">
        <v>378</v>
      </c>
      <c r="D134" s="250">
        <v>8697652628</v>
      </c>
      <c r="E134" s="334">
        <v>8722728092.1800041</v>
      </c>
      <c r="F134" s="334">
        <v>6443559418.2300005</v>
      </c>
      <c r="G134" s="249">
        <v>4904118233.1800041</v>
      </c>
      <c r="H134" s="249">
        <v>5628183003.3799973</v>
      </c>
      <c r="I134" s="334">
        <v>6295998960.8899994</v>
      </c>
      <c r="J134" s="335"/>
      <c r="K134" s="308">
        <v>72.179241337746305</v>
      </c>
      <c r="L134" s="309">
        <v>97.709954269645976</v>
      </c>
    </row>
    <row r="135" spans="1:12" ht="13.5">
      <c r="A135" s="299" t="s">
        <v>201</v>
      </c>
      <c r="B135" s="243"/>
      <c r="C135" s="313" t="s">
        <v>202</v>
      </c>
      <c r="D135" s="250">
        <v>5197360495</v>
      </c>
      <c r="E135" s="334">
        <v>5685089106.7100086</v>
      </c>
      <c r="F135" s="334">
        <v>4126337552.6399999</v>
      </c>
      <c r="G135" s="249">
        <v>2738328837.2099986</v>
      </c>
      <c r="H135" s="249">
        <v>3173716993.7499971</v>
      </c>
      <c r="I135" s="334">
        <v>3538030394.1699996</v>
      </c>
      <c r="J135" s="335"/>
      <c r="K135" s="308">
        <v>62.233508178334894</v>
      </c>
      <c r="L135" s="309">
        <v>85.742631305245354</v>
      </c>
    </row>
    <row r="136" spans="1:12" ht="13.5">
      <c r="A136" s="299"/>
      <c r="B136" s="243" t="s">
        <v>397</v>
      </c>
      <c r="C136" s="312"/>
      <c r="D136" s="235">
        <v>198676321</v>
      </c>
      <c r="E136" s="235">
        <v>198676321</v>
      </c>
      <c r="F136" s="235">
        <v>116928200</v>
      </c>
      <c r="G136" s="235">
        <v>87421254</v>
      </c>
      <c r="H136" s="235">
        <v>99893666</v>
      </c>
      <c r="I136" s="235">
        <v>113275531</v>
      </c>
      <c r="J136" s="246"/>
      <c r="K136" s="305">
        <v>57.015114045724658</v>
      </c>
      <c r="L136" s="306">
        <v>96.876143650547945</v>
      </c>
    </row>
    <row r="137" spans="1:12" ht="13.5">
      <c r="A137" s="299" t="s">
        <v>138</v>
      </c>
      <c r="B137" s="243"/>
      <c r="C137" s="312" t="s">
        <v>197</v>
      </c>
      <c r="D137" s="250">
        <v>169106501</v>
      </c>
      <c r="E137" s="249">
        <v>169106501</v>
      </c>
      <c r="F137" s="249">
        <v>100306932</v>
      </c>
      <c r="G137" s="249">
        <v>76474039</v>
      </c>
      <c r="H137" s="249">
        <v>87354563</v>
      </c>
      <c r="I137" s="249">
        <v>99001752</v>
      </c>
      <c r="J137" s="307"/>
      <c r="K137" s="308">
        <v>58.544024868683195</v>
      </c>
      <c r="L137" s="309">
        <v>98.698813756959495</v>
      </c>
    </row>
    <row r="138" spans="1:12" ht="13.5">
      <c r="A138" s="299" t="s">
        <v>198</v>
      </c>
      <c r="B138" s="243"/>
      <c r="C138" s="312" t="s">
        <v>199</v>
      </c>
      <c r="D138" s="250">
        <v>29569820</v>
      </c>
      <c r="E138" s="249">
        <v>29569820</v>
      </c>
      <c r="F138" s="249">
        <v>16621268</v>
      </c>
      <c r="G138" s="249">
        <v>10947215</v>
      </c>
      <c r="H138" s="249">
        <v>12539103</v>
      </c>
      <c r="I138" s="249">
        <v>14273779</v>
      </c>
      <c r="J138" s="307"/>
      <c r="K138" s="308">
        <v>48.271443654374629</v>
      </c>
      <c r="L138" s="309">
        <v>85.87659497458317</v>
      </c>
    </row>
    <row r="139" spans="1:12" ht="13.5">
      <c r="A139" s="299"/>
      <c r="B139" s="256"/>
      <c r="C139" s="315"/>
      <c r="D139" s="316"/>
      <c r="E139" s="317"/>
      <c r="F139" s="317"/>
      <c r="G139" s="317"/>
      <c r="H139" s="317"/>
      <c r="I139" s="317"/>
      <c r="J139" s="317"/>
      <c r="K139" s="318"/>
      <c r="L139" s="318"/>
    </row>
    <row r="140" spans="1:12" s="320" customFormat="1" ht="26.25" customHeight="1">
      <c r="A140" s="299"/>
      <c r="B140" s="319" t="s">
        <v>401</v>
      </c>
      <c r="C140" s="319"/>
      <c r="D140" s="319"/>
      <c r="E140" s="319"/>
      <c r="F140" s="319"/>
      <c r="G140" s="319"/>
      <c r="H140" s="319"/>
      <c r="I140" s="319"/>
      <c r="J140" s="319"/>
      <c r="K140" s="319"/>
      <c r="L140" s="319"/>
    </row>
    <row r="141" spans="1:12" s="320" customFormat="1" ht="13.5" customHeight="1">
      <c r="A141" s="299"/>
      <c r="B141" s="321" t="s">
        <v>400</v>
      </c>
      <c r="C141" s="321"/>
      <c r="D141" s="321"/>
      <c r="E141" s="321"/>
      <c r="F141" s="321"/>
      <c r="G141" s="321"/>
      <c r="H141" s="321"/>
      <c r="I141" s="321"/>
      <c r="J141" s="321"/>
      <c r="K141" s="321"/>
      <c r="L141" s="321"/>
    </row>
    <row r="142" spans="1:12" s="320" customFormat="1" ht="12" customHeight="1">
      <c r="A142" s="299"/>
      <c r="B142" s="322" t="s">
        <v>402</v>
      </c>
      <c r="C142" s="322"/>
      <c r="D142" s="322"/>
      <c r="E142" s="322"/>
      <c r="F142" s="322"/>
      <c r="G142" s="322"/>
      <c r="H142" s="322"/>
      <c r="I142" s="322"/>
      <c r="J142" s="322"/>
      <c r="K142" s="322"/>
      <c r="L142" s="322"/>
    </row>
    <row r="143" spans="1:12" s="320" customFormat="1" ht="12" customHeight="1">
      <c r="A143" s="273"/>
      <c r="B143" s="319" t="s">
        <v>404</v>
      </c>
      <c r="C143" s="319"/>
      <c r="D143" s="319"/>
      <c r="E143" s="319"/>
      <c r="F143" s="319"/>
      <c r="G143" s="319"/>
      <c r="H143" s="319"/>
      <c r="I143" s="319"/>
      <c r="J143" s="319"/>
      <c r="K143" s="319"/>
      <c r="L143" s="319"/>
    </row>
    <row r="144" spans="1:12" s="320" customFormat="1" ht="12" customHeight="1">
      <c r="A144" s="273"/>
      <c r="B144" s="319" t="s">
        <v>410</v>
      </c>
      <c r="C144" s="319"/>
      <c r="D144" s="319"/>
      <c r="E144" s="319"/>
      <c r="F144" s="319"/>
      <c r="G144" s="319"/>
      <c r="H144" s="319"/>
      <c r="I144" s="319"/>
      <c r="J144" s="319"/>
      <c r="K144" s="319"/>
      <c r="L144" s="319"/>
    </row>
    <row r="145" spans="1:12" s="320" customFormat="1" ht="15" customHeight="1">
      <c r="A145" s="273"/>
      <c r="B145" s="321" t="s">
        <v>411</v>
      </c>
      <c r="C145" s="321"/>
      <c r="D145" s="321"/>
      <c r="E145" s="321"/>
      <c r="F145" s="321"/>
      <c r="G145" s="321"/>
      <c r="H145" s="321"/>
      <c r="I145" s="321"/>
      <c r="J145" s="321"/>
      <c r="K145" s="321"/>
      <c r="L145" s="321"/>
    </row>
    <row r="146" spans="1:12" s="320" customFormat="1" ht="39.75" customHeight="1">
      <c r="A146" s="273"/>
      <c r="B146" s="319" t="s">
        <v>412</v>
      </c>
      <c r="C146" s="319"/>
      <c r="D146" s="319"/>
      <c r="E146" s="319"/>
      <c r="F146" s="319"/>
      <c r="G146" s="319"/>
      <c r="H146" s="319"/>
      <c r="I146" s="319"/>
      <c r="J146" s="319"/>
      <c r="K146" s="319"/>
      <c r="L146" s="319"/>
    </row>
    <row r="147" spans="1:12" s="320" customFormat="1" ht="12">
      <c r="A147" s="273"/>
      <c r="B147" s="321" t="s">
        <v>398</v>
      </c>
      <c r="C147" s="321"/>
      <c r="D147" s="323"/>
      <c r="E147" s="278"/>
      <c r="F147" s="278"/>
      <c r="G147" s="278"/>
      <c r="H147" s="278"/>
      <c r="I147" s="279"/>
      <c r="J147" s="279"/>
      <c r="K147" s="324"/>
      <c r="L147" s="324"/>
    </row>
    <row r="148" spans="1:12">
      <c r="B148" s="325" t="s">
        <v>235</v>
      </c>
    </row>
    <row r="149" spans="1:12">
      <c r="B149" s="325" t="s">
        <v>399</v>
      </c>
    </row>
  </sheetData>
  <mergeCells count="11">
    <mergeCell ref="B147:C147"/>
    <mergeCell ref="D6:D7"/>
    <mergeCell ref="E6:E7"/>
    <mergeCell ref="F6:F7"/>
    <mergeCell ref="B140:L140"/>
    <mergeCell ref="B141:L141"/>
    <mergeCell ref="B142:L142"/>
    <mergeCell ref="B143:L143"/>
    <mergeCell ref="B144:L144"/>
    <mergeCell ref="B145:L145"/>
    <mergeCell ref="B146:L146"/>
  </mergeCells>
  <printOptions verticalCentered="1"/>
  <pageMargins left="0.78740157480314965" right="0" top="0" bottom="0" header="0.31496062992125984" footer="0.31496062992125984"/>
  <pageSetup scale="54" orientation="landscape" r:id="rId1"/>
  <headerFooter>
    <oddFooter>&amp;R&amp;N/&amp;N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Género</vt:lpstr>
      <vt:lpstr>Edo inf.</vt:lpstr>
      <vt:lpstr>Mujeres</vt:lpstr>
      <vt:lpstr>'Edo inf.'!Área_de_impresión</vt:lpstr>
      <vt:lpstr>Mujeres!Área_de_impresión</vt:lpstr>
      <vt:lpstr>Mujeres!Títulos_a_imprimir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socorro_elizalde</dc:creator>
  <cp:lastModifiedBy>susana_pena</cp:lastModifiedBy>
  <cp:lastPrinted>2013-10-18T18:44:17Z</cp:lastPrinted>
  <dcterms:created xsi:type="dcterms:W3CDTF">2011-10-28T15:29:55Z</dcterms:created>
  <dcterms:modified xsi:type="dcterms:W3CDTF">2013-10-31T19:46:14Z</dcterms:modified>
</cp:coreProperties>
</file>